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lmashaan.ns\Downloads\"/>
    </mc:Choice>
  </mc:AlternateContent>
  <xr:revisionPtr revIDLastSave="0" documentId="13_ncr:1_{B05E62D7-7880-4D71-ACF2-97613C7D3B45}" xr6:coauthVersionLast="47" xr6:coauthVersionMax="47" xr10:uidLastSave="{00000000-0000-0000-0000-000000000000}"/>
  <bookViews>
    <workbookView xWindow="-120" yWindow="-16320" windowWidth="29040" windowHeight="15840" tabRatio="770" xr2:uid="{00000000-000D-0000-FFFF-FFFF00000000}"/>
  </bookViews>
  <sheets>
    <sheet name="1. الفهرس" sheetId="13" r:id="rId1"/>
    <sheet name="2. التعليمات " sheetId="12" r:id="rId2"/>
    <sheet name="3. البيانات" sheetId="10" r:id="rId3"/>
    <sheet name="3.3.1 مراكز البيانات" sheetId="25" r:id="rId4"/>
    <sheet name="3.3.2 الخدمات السحابية" sheetId="23" r:id="rId5"/>
    <sheet name="4. البرامج والمشاريع" sheetId="16" r:id="rId6"/>
    <sheet name="parameters" sheetId="24" state="hidden" r:id="rId7"/>
  </sheets>
  <externalReferences>
    <externalReference r:id="rId8"/>
  </externalReferences>
  <definedNames>
    <definedName name="ApplicationGroup">'[1]#Lists#'!$DW$8:$DW$13</definedName>
    <definedName name="Complete">'[1]#Lists#'!$BF$8:$BF$12</definedName>
    <definedName name="_xlnm.Print_Area" localSheetId="3">'3.3.1 مراكز البيانات'!$A$1:$L$27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6" l="1"/>
  <c r="F77" i="10"/>
  <c r="L31" i="16"/>
  <c r="L30" i="16"/>
  <c r="L29" i="16"/>
  <c r="L28" i="16"/>
  <c r="L27" i="16"/>
  <c r="L26" i="16"/>
  <c r="L25" i="16"/>
  <c r="L24" i="16"/>
  <c r="L23" i="16"/>
  <c r="L22" i="16"/>
  <c r="L21" i="16"/>
  <c r="L49" i="16"/>
  <c r="L48" i="16"/>
  <c r="L47" i="16"/>
  <c r="L46" i="16"/>
  <c r="L45" i="16"/>
  <c r="L44" i="16"/>
  <c r="L43" i="16"/>
  <c r="L42" i="16"/>
  <c r="L41" i="16"/>
  <c r="L40" i="16"/>
  <c r="L39" i="16"/>
  <c r="L38" i="16"/>
  <c r="L37" i="16"/>
  <c r="L36" i="16"/>
  <c r="L35" i="16"/>
  <c r="L34" i="16"/>
  <c r="L33" i="16"/>
  <c r="L32" i="16"/>
  <c r="E94" i="10"/>
  <c r="G22" i="10"/>
  <c r="G29" i="10" s="1"/>
  <c r="E23" i="25"/>
  <c r="D23" i="25"/>
  <c r="F22" i="10"/>
  <c r="F29" i="10" s="1"/>
  <c r="E22" i="10"/>
  <c r="E29" i="10" s="1"/>
  <c r="G86" i="10"/>
  <c r="F86" i="10"/>
  <c r="E86" i="10"/>
  <c r="G82" i="10"/>
  <c r="F82" i="10"/>
  <c r="E82" i="10"/>
  <c r="K17" i="16"/>
  <c r="J17" i="16"/>
  <c r="I17" i="16"/>
  <c r="H17" i="16"/>
  <c r="G17" i="16"/>
  <c r="G47" i="10"/>
  <c r="P17" i="16"/>
  <c r="O17" i="16"/>
  <c r="N17" i="16"/>
  <c r="M17" i="16"/>
  <c r="F45" i="10"/>
  <c r="E45" i="10"/>
  <c r="E43" i="10" l="1"/>
  <c r="E44" i="10" s="1"/>
  <c r="F43" i="10"/>
  <c r="F44" i="10" s="1"/>
  <c r="G43" i="10"/>
  <c r="G44" i="10" s="1"/>
  <c r="G90" i="10"/>
  <c r="G91" i="10" s="1"/>
  <c r="F90" i="10"/>
  <c r="F91" i="10" s="1"/>
  <c r="E90" i="10"/>
  <c r="E91" i="10" s="1"/>
  <c r="C13" i="23"/>
  <c r="C12" i="23"/>
  <c r="C11" i="23"/>
  <c r="C9" i="23"/>
  <c r="C8" i="23"/>
  <c r="C7" i="23"/>
  <c r="C6" i="23"/>
  <c r="C13" i="25"/>
  <c r="C12" i="25"/>
  <c r="C11" i="25"/>
  <c r="C9" i="25"/>
  <c r="C8" i="25"/>
  <c r="C7" i="25"/>
  <c r="C6" i="25"/>
  <c r="L17" i="16" l="1"/>
  <c r="N18" i="16"/>
  <c r="C7" i="16"/>
  <c r="C6" i="16"/>
  <c r="C10" i="10"/>
  <c r="C9" i="10"/>
  <c r="C8" i="10"/>
  <c r="C7" i="10"/>
  <c r="C7" i="12"/>
  <c r="C6" i="12"/>
  <c r="G56" i="10"/>
  <c r="D161" i="24"/>
  <c r="D160" i="24"/>
  <c r="D159" i="24"/>
  <c r="D158" i="24"/>
  <c r="D157" i="24"/>
  <c r="D156" i="24"/>
  <c r="D155" i="24"/>
  <c r="D154" i="24"/>
  <c r="D153" i="24"/>
  <c r="D152" i="24"/>
  <c r="D151" i="24"/>
  <c r="D150" i="24"/>
  <c r="D149" i="24"/>
  <c r="D148" i="24"/>
  <c r="D147" i="24"/>
  <c r="D146" i="24"/>
  <c r="D145" i="24"/>
  <c r="D144" i="24"/>
  <c r="D143" i="24"/>
  <c r="D142" i="24"/>
  <c r="D141" i="24"/>
  <c r="D140" i="24"/>
  <c r="D139" i="24"/>
  <c r="D138" i="24"/>
  <c r="D137" i="24"/>
  <c r="D136" i="24"/>
  <c r="D135" i="24"/>
  <c r="D134" i="24"/>
  <c r="D133" i="24"/>
  <c r="D132" i="24"/>
  <c r="D131" i="24"/>
  <c r="D130" i="24"/>
  <c r="D129" i="24"/>
  <c r="D128" i="24"/>
  <c r="D127" i="24"/>
  <c r="D126" i="24"/>
  <c r="D125" i="24"/>
  <c r="D124" i="24"/>
  <c r="D123" i="24"/>
  <c r="D122" i="24"/>
  <c r="D121" i="24"/>
  <c r="D120" i="24"/>
  <c r="D119" i="24"/>
  <c r="D118" i="24"/>
  <c r="D117" i="24"/>
  <c r="D116" i="24"/>
  <c r="D115" i="24"/>
  <c r="D114" i="24"/>
  <c r="D113"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c r="D67" i="24"/>
  <c r="D66" i="24"/>
  <c r="D65" i="24"/>
  <c r="D64" i="24"/>
  <c r="D63" i="24"/>
  <c r="D62" i="24"/>
  <c r="D61" i="24"/>
  <c r="D60" i="24"/>
  <c r="D59" i="24"/>
  <c r="D58" i="24"/>
  <c r="D57" i="24"/>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D4" i="24"/>
  <c r="D3" i="24"/>
  <c r="D2" i="24"/>
  <c r="G20" i="10"/>
  <c r="G31" i="10" s="1"/>
  <c r="G34" i="10" s="1"/>
  <c r="G41" i="10" s="1"/>
  <c r="F20" i="10"/>
  <c r="F31" i="10" s="1"/>
  <c r="F34" i="10" s="1"/>
  <c r="F41" i="10" s="1"/>
  <c r="E20" i="10"/>
  <c r="E31" i="10" s="1"/>
  <c r="E34" i="10" s="1"/>
  <c r="E41" i="10" s="1"/>
  <c r="H77" i="10"/>
  <c r="G77" i="10"/>
  <c r="F75" i="10"/>
  <c r="G75" i="10" s="1"/>
  <c r="H75" i="10" s="1"/>
  <c r="C10" i="12"/>
  <c r="C12" i="16"/>
  <c r="C11" i="16"/>
  <c r="C10" i="16"/>
  <c r="C8" i="16"/>
  <c r="C5" i="16"/>
  <c r="C14" i="10"/>
  <c r="C13" i="10"/>
  <c r="C12" i="10"/>
  <c r="C12" i="12"/>
  <c r="C11" i="12"/>
  <c r="C8" i="12"/>
  <c r="C5" i="12"/>
  <c r="O18" i="16" l="1"/>
  <c r="P18" i="16" s="1"/>
  <c r="E81" i="10"/>
  <c r="F81" i="10" l="1"/>
  <c r="G81" i="10" s="1"/>
  <c r="E9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tc={0D6BD8EC-38F6-4E80-9B38-E924822EE920}</author>
  </authors>
  <commentList>
    <comment ref="C20"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Move to CIO &amp; Qyas</t>
      </text>
    </comment>
  </commentList>
</comments>
</file>

<file path=xl/sharedStrings.xml><?xml version="1.0" encoding="utf-8"?>
<sst xmlns="http://schemas.openxmlformats.org/spreadsheetml/2006/main" count="1365" uniqueCount="844">
  <si>
    <t>نموذج تعبئة البيانات التشغيلية لتقنية المعلومات</t>
  </si>
  <si>
    <t>القطاع</t>
  </si>
  <si>
    <t>رقم الجهة:</t>
  </si>
  <si>
    <t>اسم الجهة:</t>
  </si>
  <si>
    <t>التاريخ:</t>
  </si>
  <si>
    <t>اسم ممثل الجهة:</t>
  </si>
  <si>
    <t>رقم جوال الممثل:</t>
  </si>
  <si>
    <t>البريد الإلكتروني للممثل:</t>
  </si>
  <si>
    <t>1.1</t>
  </si>
  <si>
    <t xml:space="preserve">الهدف من تعبئة النموذج </t>
  </si>
  <si>
    <t>يهدف هذا النموذج إلى تزويد الهيئة بالمعلومات والبيانات التشغيلية المتعلقة بتقنية المعلومات والتي ستساهم في دراسة طلبات الجهات الحكومية (منافسات، ميزانيات).
يتطلب تعبئة ومشاركة هذا النموذج بداية العام المالي بالمعلومات المطلوبة مع الهيئة كما هو مفصل في علامات التبويب التالية، حسب ماهو مطلوب وموضح في علامة التبويب (2. التعليمات).</t>
  </si>
  <si>
    <t>1.2</t>
  </si>
  <si>
    <t>الفهرس (محتوى النموذج)</t>
  </si>
  <si>
    <t xml:space="preserve"> (اضغط على الرابط للأنتقال الى القسم )</t>
  </si>
  <si>
    <t>الوصف</t>
  </si>
  <si>
    <t>% نسبة الاكتمال</t>
  </si>
  <si>
    <t xml:space="preserve">التعليمات </t>
  </si>
  <si>
    <t>شرح كامل عن كيفية استخدام وتعبئة النموذج</t>
  </si>
  <si>
    <t>البيانات</t>
  </si>
  <si>
    <t>تعبئة البيانات العامة والمالية بالاضافة الى بيانات تقنية المعلومات والطاقة الإستعابية ومؤشرات جودة الخدمات</t>
  </si>
  <si>
    <t>البيانات العامة</t>
  </si>
  <si>
    <t>البيانات المالية</t>
  </si>
  <si>
    <t xml:space="preserve">الطاقة الاستيعابية لتقنية المعلومات والبنية التحتية </t>
  </si>
  <si>
    <t>البرامج والمشاريع</t>
  </si>
  <si>
    <t>معلومات شاملة عن جميع المشاريع القائمة والمخطط لها مشتملة على المشاريع الرأسمالية والتشغيلية</t>
  </si>
  <si>
    <t>البرامج والمشاريع الجديدة</t>
  </si>
  <si>
    <t>التعليمات</t>
  </si>
  <si>
    <t>أ.</t>
  </si>
  <si>
    <t xml:space="preserve"> يرجى تعبئة البيانات التالية (الجهة، القطاع، ممثل الجهة، التاريخ، وسيلة التواصل) في صفحة الفهرس.</t>
  </si>
  <si>
    <t>ب.</t>
  </si>
  <si>
    <r>
      <t xml:space="preserve">
يتم إدخال البيانات في الأعمدة المظللة باللون الأخضر</t>
    </r>
    <r>
      <rPr>
        <b/>
        <sz val="10"/>
        <color theme="1"/>
        <rFont val="Calibri"/>
        <family val="2"/>
        <scheme val="minor"/>
      </rPr>
      <t xml:space="preserve"> </t>
    </r>
    <r>
      <rPr>
        <sz val="10"/>
        <color theme="1"/>
        <rFont val="Calibri"/>
        <family val="2"/>
        <scheme val="minor"/>
      </rPr>
      <t xml:space="preserve">فقط. كما هو موضح أدناه. </t>
    </r>
  </si>
  <si>
    <t>أعمدة إدخال البيانات</t>
  </si>
  <si>
    <t>أعمدة الحسابات والعمليات (التلقائي)</t>
  </si>
  <si>
    <t>أعمدة الإختيارات</t>
  </si>
  <si>
    <t>ج.</t>
  </si>
  <si>
    <t>لضمان تعبئة النموذج بالشكل الصحيح ، يرجى إتباع القواعد التالية:</t>
  </si>
  <si>
    <t>لا تقم بحذف أي صفوف أو أعمدة أو قوائم.</t>
  </si>
  <si>
    <t>لا تقم بإضافة أي أعمدة أو صفوف.</t>
  </si>
  <si>
    <t>لا تغير الأسماء في العناوين ورؤوس الأعمدة (عدم التقيد بهذه القاعدة سيؤثر على عمل النموذج).</t>
  </si>
  <si>
    <t>تُعتبر جميع جداول الإدخال والقوائم إلزامية -ما لم يُنص على خلاف ذلك-. إذا كان الحقل لاينطبق على الجهة، فيرجى ملء القيمة بـ (0).</t>
  </si>
  <si>
    <t>د.</t>
  </si>
  <si>
    <t>نوع البيانات المراد إدخالها بالصفوف والأعمدة -يرجى قراءة المعلومات المطلوبة بعناية لضمان تعبئة البيانات بالشكل الصحيح:</t>
  </si>
  <si>
    <t>أمثلة</t>
  </si>
  <si>
    <t>أعتمدة إدخال البيانات (الخلايا المظللة باللون الأخضر)</t>
  </si>
  <si>
    <t>يتم تعبئة الخانة بنص كتابي فقط</t>
  </si>
  <si>
    <t>يتم تعبئة الخانة بأرقام فقط</t>
  </si>
  <si>
    <t>يتم تعبئة الخانة بقيمة حسابية فقط</t>
  </si>
  <si>
    <t>SAR</t>
  </si>
  <si>
    <t>يتم تعبئة الخانة بالنسب</t>
  </si>
  <si>
    <t>يتم تعبئة الخانة بالتواريخ فقط</t>
  </si>
  <si>
    <t>(DD/MM/YYY)</t>
  </si>
  <si>
    <t>يتم تعبئة الخانة بالوقت (الساعة:الدقيقة) فقط</t>
  </si>
  <si>
    <t>أعمدة الحسابات والعمليات (الخلايا المظللة باللون الأبيض)</t>
  </si>
  <si>
    <t>يتم تعبئة الخانة تلقائيا</t>
  </si>
  <si>
    <t>أعتماد الإختيارات (الخلايا المظللة باللون الرمادي)</t>
  </si>
  <si>
    <t>يتم تعبئة الخانة من الخيارات في القائمة</t>
  </si>
  <si>
    <t>ه.</t>
  </si>
  <si>
    <t>تم إضافة إرشادات خاصة ومعلومات تفصيلية حول البيانات المطلوب إدخالها/تعبئتها .</t>
  </si>
  <si>
    <t>و.</t>
  </si>
  <si>
    <t>للتوضيح وضمان إدخال صحيح للبيانات، تم تقديم أمثلة متنوعة وتمييزها باللون البرتقالي لكل من البيانات التالية (4. البرمجيات ، 5. المشاريع).</t>
  </si>
  <si>
    <t>ز.</t>
  </si>
  <si>
    <t>الموظفين والمتعاقدين</t>
  </si>
  <si>
    <t>عدد الموظفين</t>
  </si>
  <si>
    <t>العدد</t>
  </si>
  <si>
    <t>إجمالي عدد الموظفين في الجهة</t>
  </si>
  <si>
    <t>رقم</t>
  </si>
  <si>
    <t>إجمالي عدد موظفي قسم تقنية المعلومات الأساسية</t>
  </si>
  <si>
    <t>عدد موظفي قسم التطوير</t>
  </si>
  <si>
    <t>عدد موظفي قسم الدعم الفني (Helpdesk)</t>
  </si>
  <si>
    <t>عدد موظفي قسم البنية التحتية</t>
  </si>
  <si>
    <t>عدد موظفي قسم التشغيل والصيانة</t>
  </si>
  <si>
    <t>عدد موظفي أقسام الأعمال الإدارية المساندة (عدى عن الأقسام التقنية)</t>
  </si>
  <si>
    <t>أخرى (يرجى التوضيح)</t>
  </si>
  <si>
    <t>مستفيدين من خدمات تقنية المعلومات</t>
  </si>
  <si>
    <r>
      <t xml:space="preserve">عدد الموظفين المستفيدين من خدمات تقنية المعلومات 
</t>
    </r>
    <r>
      <rPr>
        <i/>
        <sz val="10"/>
        <color theme="1" tint="0.499984740745262"/>
        <rFont val="Calibri"/>
        <family val="2"/>
        <scheme val="minor"/>
      </rPr>
      <t>(عدد الموظفين الذين تقدم لهم أقسام تقنية المعلومات الدعم)</t>
    </r>
  </si>
  <si>
    <t>المواقع</t>
  </si>
  <si>
    <t>عدد مواقع قسم تقنية المعلومات</t>
  </si>
  <si>
    <r>
      <rPr>
        <b/>
        <sz val="10"/>
        <color theme="1"/>
        <rFont val="Calibri"/>
        <family val="2"/>
        <scheme val="minor"/>
      </rPr>
      <t>عدد مواقع الجهة (المواقع الجغرافية مثال : الفروع)</t>
    </r>
    <r>
      <rPr>
        <sz val="10"/>
        <color theme="1"/>
        <rFont val="Calibri"/>
        <family val="2"/>
        <scheme val="minor"/>
      </rPr>
      <t xml:space="preserve">
</t>
    </r>
    <r>
      <rPr>
        <i/>
        <sz val="10"/>
        <color theme="1" tint="0.499984740745262"/>
        <rFont val="Calibri"/>
        <family val="2"/>
        <scheme val="minor"/>
      </rPr>
      <t>(عنوانين مختلفة)</t>
    </r>
  </si>
  <si>
    <t>3.2</t>
  </si>
  <si>
    <t>( بالريال السعودي)</t>
  </si>
  <si>
    <t>القيمة</t>
  </si>
  <si>
    <t>تكايف الجهة</t>
  </si>
  <si>
    <t>ريال سعودي</t>
  </si>
  <si>
    <t>تكاليف قسم تقنية المعلومات</t>
  </si>
  <si>
    <t>% نسبة المنصرف الفعلي/ميزانية لقسم تقنية المعلومات مقارنة مع الجهة</t>
  </si>
  <si>
    <t>تكاليف الموظفين والمتعاقدين (البند 21) في أقسام تقنية المعلومات
(رواتب وبدلات ومصروفات... إلخ)</t>
  </si>
  <si>
    <t>العقود والالتزامات القائمة</t>
  </si>
  <si>
    <r>
      <rPr>
        <b/>
        <sz val="10"/>
        <color theme="1"/>
        <rFont val="Calibri"/>
        <family val="2"/>
        <scheme val="minor"/>
      </rPr>
      <t>أخرى</t>
    </r>
    <r>
      <rPr>
        <i/>
        <sz val="10"/>
        <color theme="1"/>
        <rFont val="Calibri"/>
        <family val="2"/>
        <scheme val="minor"/>
      </rPr>
      <t xml:space="preserve">
</t>
    </r>
    <r>
      <rPr>
        <i/>
        <sz val="10"/>
        <color theme="1" tint="0.499984740745262"/>
        <rFont val="Calibri"/>
        <family val="2"/>
        <scheme val="minor"/>
      </rPr>
      <t>مصاريف متنوعة أو غير محددة حدد أدناه أي تفاصيل أخرى</t>
    </r>
  </si>
  <si>
    <t>3.3.</t>
  </si>
  <si>
    <t>الطاقة الاستيعابية للبنية التحتية (تقنية المعلومات)</t>
  </si>
  <si>
    <t>3.3.1 مراكز البيانات</t>
  </si>
  <si>
    <t>هل تم تحديث البيانات الخاصة بمراكز البيانات؟ إذا كانت الإجابة "لا"، يرجى تعبئة النموذج المرفق (3.3.1 مراكز البيانات)</t>
  </si>
  <si>
    <t>اضغط هنا ---&gt;</t>
  </si>
  <si>
    <t>3.3.2 الدوائر الرقمية</t>
  </si>
  <si>
    <t>هل تم تحديث البيانات المطلوبة حول الدوائر الرقمية؟ إذا كانت الإجابة "لا"، يرجى تحديث البيانات من خلال الرابط التالي:</t>
  </si>
  <si>
    <t>الدوائر الرقمية</t>
  </si>
  <si>
    <t>https://cio.gov.sa/ar/pages/home.aspx</t>
  </si>
  <si>
    <t>3.3.3 الخدمات السحابية</t>
  </si>
  <si>
    <t>هل تم تحديث البيانات المطلوبة حول الخدمات السحابية؟ إذا كانت الإجابة "لا"، يرجى تعبئة النموذج المرفق (3.3.3 الخدمات السحابية).</t>
  </si>
  <si>
    <t>الخدمات السحابية</t>
  </si>
  <si>
    <t>3.3.4 الخدمات الحكومية</t>
  </si>
  <si>
    <t>هل تم تحديث البيانات المطلوبة حول الخدمات الحكومية؟ إذا كانت الإجابة "لا"، يرجى تحديث البيانات من خلال الرابط التالي:</t>
  </si>
  <si>
    <t>3.4</t>
  </si>
  <si>
    <t>مؤشرات جودة الخدمات ( KPI)</t>
  </si>
  <si>
    <r>
      <rPr>
        <b/>
        <sz val="11"/>
        <color theme="0"/>
        <rFont val="Calibri"/>
        <family val="2"/>
        <scheme val="minor"/>
      </rPr>
      <t>نسبة انتشار الحاسبات الشخصية:</t>
    </r>
    <r>
      <rPr>
        <sz val="11"/>
        <color theme="0"/>
        <rFont val="Calibri"/>
        <family val="2"/>
        <scheme val="minor"/>
      </rPr>
      <t xml:space="preserve">
يتم قياس نسبة انتشار الحاسب في الجهة بقسمة العدد الإجمالي للحاسبات الشخصية على إجمالي عدد الموظفين والعاملين في الجهة *100</t>
    </r>
  </si>
  <si>
    <t>عدد الحاسبات الشخصية (المكتبية والمحمولة)</t>
  </si>
  <si>
    <t>النسبة</t>
  </si>
  <si>
    <t>نسبة انتشار الحاسبات في الجهة</t>
  </si>
  <si>
    <t xml:space="preserve"> </t>
  </si>
  <si>
    <t xml:space="preserve">الخدمات الحكومية المؤتمتة </t>
  </si>
  <si>
    <t>إجمالي عدد الخدمات الحكومية المؤتمتة</t>
  </si>
  <si>
    <t>إجمالي عدد الخدمات الحكومية اليدوية</t>
  </si>
  <si>
    <t>إجمالي عدد الخدمات الحكومية المقدمة</t>
  </si>
  <si>
    <t>قسم الدعم الفني</t>
  </si>
  <si>
    <t>العدد/النسبة/الساعات</t>
  </si>
  <si>
    <r>
      <t xml:space="preserve">إجمالي عدد تذاكر الدعم الفني المستلمة </t>
    </r>
    <r>
      <rPr>
        <sz val="10"/>
        <color theme="0" tint="-0.499984740745262"/>
        <rFont val="Calibri"/>
        <family val="2"/>
        <scheme val="minor"/>
      </rPr>
      <t>(حدد أدناه حسب مستوى الخطورة)</t>
    </r>
  </si>
  <si>
    <r>
      <t xml:space="preserve">المستوى 1 </t>
    </r>
    <r>
      <rPr>
        <sz val="10"/>
        <rFont val="Calibri"/>
        <family val="2"/>
        <scheme val="minor"/>
      </rPr>
      <t>(منخفض - لا خسارة بالخدمة)</t>
    </r>
  </si>
  <si>
    <r>
      <t xml:space="preserve">المستوى 2 </t>
    </r>
    <r>
      <rPr>
        <sz val="10"/>
        <rFont val="Calibri"/>
        <family val="2"/>
        <scheme val="minor"/>
      </rPr>
      <t>(متوسط - خسارة طفيفة بالخدمة)</t>
    </r>
  </si>
  <si>
    <r>
      <t xml:space="preserve">المستوى 3 </t>
    </r>
    <r>
      <rPr>
        <sz val="10"/>
        <rFont val="Calibri"/>
        <family val="2"/>
        <scheme val="minor"/>
      </rPr>
      <t>(مرتفع - خسارة جزئية بالخدمة مع تأثير شديد على الأعمال ولا يوجد حل بديل)</t>
    </r>
  </si>
  <si>
    <r>
      <t xml:space="preserve">المستوى 4 </t>
    </r>
    <r>
      <rPr>
        <sz val="10"/>
        <rFont val="Calibri"/>
        <family val="2"/>
        <scheme val="minor"/>
      </rPr>
      <t>(عاجل - خسارة كاملة بالخدمة أو ميزة مهمة غير متوفرة تمامًا ولا يوجد حل بديل)</t>
    </r>
  </si>
  <si>
    <r>
      <t xml:space="preserve">% نسبة الحلول المقدمة من قبل خط الدعم الأول بقسم الدعم الفني </t>
    </r>
    <r>
      <rPr>
        <sz val="10"/>
        <rFont val="Calibri"/>
        <family val="2"/>
        <scheme val="minor"/>
      </rPr>
      <t>(عدد التذاكر التي تم حلها من المرة الأول / إجمالي عدد التذاكر)</t>
    </r>
  </si>
  <si>
    <t>%</t>
  </si>
  <si>
    <r>
      <t>سرعة التجاوب من قسم الدعم الفني</t>
    </r>
    <r>
      <rPr>
        <sz val="10"/>
        <rFont val="Calibri"/>
        <family val="2"/>
        <scheme val="minor"/>
      </rPr>
      <t xml:space="preserve"> (متوسط الساعات لإغلاق التذاكر)</t>
    </r>
  </si>
  <si>
    <t>ساعة</t>
  </si>
  <si>
    <r>
      <t xml:space="preserve">% نسبة التذاكر التي لاتحتوي على مشاكل أو المكررة
</t>
    </r>
    <r>
      <rPr>
        <sz val="10"/>
        <rFont val="Calibri"/>
        <family val="2"/>
        <scheme val="minor"/>
      </rPr>
      <t>(عدد تذاكر التي ليس بها مشاكل أو مكررة /إجمالي عدد التذاكر)</t>
    </r>
  </si>
  <si>
    <t>مركز البيانات</t>
  </si>
  <si>
    <t>العدد | التاريخ | القيمة | النسبة</t>
  </si>
  <si>
    <t xml:space="preserve">DC 1 </t>
  </si>
  <si>
    <t>DC 2</t>
  </si>
  <si>
    <t>DC 3</t>
  </si>
  <si>
    <t>DC 4</t>
  </si>
  <si>
    <t>DC 5</t>
  </si>
  <si>
    <t>DC 6</t>
  </si>
  <si>
    <t>DC 7</t>
  </si>
  <si>
    <t>DC …</t>
  </si>
  <si>
    <t>سعة (التخزين)</t>
  </si>
  <si>
    <t>سعة (الذاكرة RAM)</t>
  </si>
  <si>
    <t>سعة (مساحة Space)</t>
  </si>
  <si>
    <t>إجمالي عدد الخوادم</t>
  </si>
  <si>
    <t>التكاليف التشغيلية</t>
  </si>
  <si>
    <t>التكاليف الرأسمالية</t>
  </si>
  <si>
    <t>إجمالي عدد أجهزة الشبكات / أمن المعلومات</t>
  </si>
  <si>
    <t>نسبة التغير في الاحتياج المستقبلي</t>
  </si>
  <si>
    <t>الاحتياج المستقبلي</t>
  </si>
  <si>
    <t>الشركة المزودة للخدمة المدارة</t>
  </si>
  <si>
    <t>الشركة المشغلة- في حال اختيار خيار (اخرى)</t>
  </si>
  <si>
    <t>رقم العقد</t>
  </si>
  <si>
    <t>قيمة العقد (ريال سعودي)</t>
  </si>
  <si>
    <t>الاستشارات في تقنية المعلومات</t>
  </si>
  <si>
    <t>خدمات احترافية وإدارية لتقنية المعلومات</t>
  </si>
  <si>
    <t xml:space="preserve">مجموعة برامج المكتب </t>
  </si>
  <si>
    <t>المستوى 3</t>
  </si>
  <si>
    <t>المستوى 2</t>
  </si>
  <si>
    <t>المستوى 1</t>
  </si>
  <si>
    <t xml:space="preserve">22 - السلع والخدمات </t>
  </si>
  <si>
    <t>الميزانية الخاصة بالجهة من وزارة المالية</t>
  </si>
  <si>
    <t>كراسة شروط ومواصفات</t>
  </si>
  <si>
    <t>نعم</t>
  </si>
  <si>
    <t>خدمة ربط IP_VPIN</t>
  </si>
  <si>
    <t xml:space="preserve">منزل </t>
  </si>
  <si>
    <t>الحفاظ على السعة</t>
  </si>
  <si>
    <t>امن وحماية الدوائر (DDos)</t>
  </si>
  <si>
    <t>IAAS</t>
  </si>
  <si>
    <t>Oracle</t>
  </si>
  <si>
    <t>سعة</t>
  </si>
  <si>
    <t>الشبكات والاتصالات</t>
  </si>
  <si>
    <t>خدمات الصيانة والدعم والتشغيل  (بيئة العمل، البنية التحتية، المرافق، التعافي من الكوارث)</t>
  </si>
  <si>
    <t>تطبيقات الهاتف الجوال</t>
  </si>
  <si>
    <t>أجهزة المستخدم النهائي</t>
  </si>
  <si>
    <t>المعدات والأجهزة التقنية</t>
  </si>
  <si>
    <t>أجهزة الكمبيوتر المحمولة</t>
  </si>
  <si>
    <t xml:space="preserve">221 - نفقات تشغيلية </t>
  </si>
  <si>
    <t>برامج تحقيق رؤية المملكة  2030 وبرنامج التحول الرقمي</t>
  </si>
  <si>
    <t>تعميد مباشر</t>
  </si>
  <si>
    <t>لا</t>
  </si>
  <si>
    <t>خدمة SIP</t>
  </si>
  <si>
    <t>تابع لجهة حكومية</t>
  </si>
  <si>
    <t>تخفيض السعة</t>
  </si>
  <si>
    <t>الامن السيبراني (SOC)</t>
  </si>
  <si>
    <t>PAAS</t>
  </si>
  <si>
    <t>SAP</t>
  </si>
  <si>
    <t>اشتراك</t>
  </si>
  <si>
    <t>البنية التحتية والمعدات والأجهزة</t>
  </si>
  <si>
    <t>تراخيص البرمجيات</t>
  </si>
  <si>
    <t xml:space="preserve">برمجيات الوسائط المتعددة والرسومات  </t>
  </si>
  <si>
    <t>البرمجيات والأنظمة</t>
  </si>
  <si>
    <t xml:space="preserve">أجهزة تخزين ومعالجة البيانات </t>
  </si>
  <si>
    <t>أجهزة الكمبيوتر المكتبية</t>
  </si>
  <si>
    <t xml:space="preserve">2211 - نفقات الخدمات العامة </t>
  </si>
  <si>
    <t>الشراكة بين القطاع الخاص والعام (PPP)</t>
  </si>
  <si>
    <t>اتفاقيات إطارية</t>
  </si>
  <si>
    <t>خدمة انترنت DIA</t>
  </si>
  <si>
    <t>غلق الدائرة</t>
  </si>
  <si>
    <t>مراقبة شبكة الاتصال والربط</t>
  </si>
  <si>
    <t>SAAS</t>
  </si>
  <si>
    <t>Amazon</t>
  </si>
  <si>
    <t>إلغاء الخدمة</t>
  </si>
  <si>
    <t>البرمجيات والأنظمة والتطبيقات وقواعد البيانات</t>
  </si>
  <si>
    <t>خدمات تطوير البرمجيات</t>
  </si>
  <si>
    <t>برمجيات البرمجة والتطوير</t>
  </si>
  <si>
    <t>برمجيات المستخدم النهائي</t>
  </si>
  <si>
    <t>الشاشات وأجهزة العرض</t>
  </si>
  <si>
    <t xml:space="preserve">22111 - الكهرباء </t>
  </si>
  <si>
    <t>تمويل ذاتي من مصادر دخل الجهة</t>
  </si>
  <si>
    <t>شراكة مع القطاع الخاص</t>
  </si>
  <si>
    <t>DIAS</t>
  </si>
  <si>
    <t>إدارة الموجه (MRS)</t>
  </si>
  <si>
    <t>STC</t>
  </si>
  <si>
    <t>الأمن</t>
  </si>
  <si>
    <t>توفير الأجهزة والمعدات التقنية وتطوير البنية التحتية</t>
  </si>
  <si>
    <t>البرمجيات التجارية الأخرى الجاهزة للاستخدام</t>
  </si>
  <si>
    <t>برمجيات المؤسسة الداخلية</t>
  </si>
  <si>
    <t>الأجهزة المحمولة باليد / اللوحية</t>
  </si>
  <si>
    <t xml:space="preserve">221111 - استهلاك الكهرباء </t>
  </si>
  <si>
    <t>DIAL</t>
  </si>
  <si>
    <t>Zain</t>
  </si>
  <si>
    <t>تشغيل وصيانة تقنية المعلومات</t>
  </si>
  <si>
    <t>دوائر رقمية والشبكات</t>
  </si>
  <si>
    <t>برمجيات التعاون</t>
  </si>
  <si>
    <t>الخدمات الاحترافية التقنية</t>
  </si>
  <si>
    <t>المنصات الرقمية</t>
  </si>
  <si>
    <t>الأجهزة الطرفية وملحقات الكمبيوتر</t>
  </si>
  <si>
    <t xml:space="preserve">221112 - ايصال الكهرباء </t>
  </si>
  <si>
    <t>Mobily</t>
  </si>
  <si>
    <t>خدمات سحابية</t>
  </si>
  <si>
    <t>خدمات تطوير برمجيات المستخدم النهائي</t>
  </si>
  <si>
    <t>التقنيات الناشئة والمتقدمة</t>
  </si>
  <si>
    <t>شبكه عالميه (WAN)</t>
  </si>
  <si>
    <t>أجهزة التخزين والقراءة</t>
  </si>
  <si>
    <t xml:space="preserve">221113 - نفقات كهرباء أخرى </t>
  </si>
  <si>
    <t>NIC</t>
  </si>
  <si>
    <t>آخرى</t>
  </si>
  <si>
    <t>خدمات تنفيذ برمجيات المستخدم النهائي</t>
  </si>
  <si>
    <t>شبكة داخلية (LAN)</t>
  </si>
  <si>
    <t>الطابعات وأجهزة المسح</t>
  </si>
  <si>
    <t xml:space="preserve">22112 - المياه والصرف الصحي </t>
  </si>
  <si>
    <t>أخرى</t>
  </si>
  <si>
    <t>التقنيات الناشئة والمتطورة</t>
  </si>
  <si>
    <t>عمليات تشغيل وصيانة برمجيات المستخدم النهائي</t>
  </si>
  <si>
    <t>الهاتف</t>
  </si>
  <si>
    <t>قطع غيار تقنية المعلومات</t>
  </si>
  <si>
    <t>221121 - المياه</t>
  </si>
  <si>
    <t>التدريب التقني</t>
  </si>
  <si>
    <t>أنظمة الموارد البشرية</t>
  </si>
  <si>
    <t>الدوائر الرقمية (الاتفاقيات الاطارية الوطنية)</t>
  </si>
  <si>
    <t>تقنيات الأجهزة الأخرى</t>
  </si>
  <si>
    <t xml:space="preserve">2211211 - استهلاك المياه </t>
  </si>
  <si>
    <t>أنظمة الإدارة العامة</t>
  </si>
  <si>
    <t>(SaaS) البرمجيات كخدمة</t>
  </si>
  <si>
    <t>خدمات أجهزة المستخدم النهائي</t>
  </si>
  <si>
    <t xml:space="preserve">2211212 - إيصال المياه </t>
  </si>
  <si>
    <t>أنظمة إدارة المباني</t>
  </si>
  <si>
    <t>البنية التحتية كخدمة (الاتفاقيات الاطارية الوطنية) (IaaS)</t>
  </si>
  <si>
    <t>البنية التحتية لمركز البيانات (الأجهزة)</t>
  </si>
  <si>
    <t xml:space="preserve">2211219 - نفقات مياه أخرى </t>
  </si>
  <si>
    <t>أنظمة التقارير الإدارية</t>
  </si>
  <si>
    <t>(PaaS) المنصات كخدمة</t>
  </si>
  <si>
    <t>أجهزة معالجة البيانات</t>
  </si>
  <si>
    <t xml:space="preserve">221122 - الصرف الصحي </t>
  </si>
  <si>
    <t>البرمجيات الوسيطة</t>
  </si>
  <si>
    <t>(XaaS) أي شيء كخدمة</t>
  </si>
  <si>
    <t>أجهزة تخزين البيانات</t>
  </si>
  <si>
    <t>2211221 - ارتفاق الصرف الصحي</t>
  </si>
  <si>
    <t>الوسيطة</t>
  </si>
  <si>
    <t xml:space="preserve">2211222 - إيصال شبكة الصرف الصحي </t>
  </si>
  <si>
    <t>إدارة علاقات العملاء (CRM)</t>
  </si>
  <si>
    <t xml:space="preserve">استشارات الاتصالات وتقنية المعلومات </t>
  </si>
  <si>
    <t>خدمات استئجار المساحة</t>
  </si>
  <si>
    <t xml:space="preserve">2211229 - نفقات صرف صحي أخرى </t>
  </si>
  <si>
    <t>أنظمة سلسلة التوريد</t>
  </si>
  <si>
    <t xml:space="preserve">تدريب الاتصالات وتقنية المعلومات </t>
  </si>
  <si>
    <t xml:space="preserve">22113 - الاتصالات </t>
  </si>
  <si>
    <t>ذكاء الأعمال (BI)</t>
  </si>
  <si>
    <t xml:space="preserve">الخدمات المدارة للاتصالات وتقنية المعلومات </t>
  </si>
  <si>
    <t xml:space="preserve">2211131 - خدمات الهاتف الثابت </t>
  </si>
  <si>
    <t>(ERP) نظام تخطيط وإدارة الموارد المؤسسية</t>
  </si>
  <si>
    <t>الذكاء الاصطناعي (AI)</t>
  </si>
  <si>
    <t>2211132 - خدمات الهاتف الجوال</t>
  </si>
  <si>
    <t>خدمات تطوير نظم المؤسسات</t>
  </si>
  <si>
    <t>علم الروبوتات</t>
  </si>
  <si>
    <t xml:space="preserve">2211133 - خدمات المراسلات البرقية </t>
  </si>
  <si>
    <t>خدمات تنفيذ برمجيات نظم المؤسسات</t>
  </si>
  <si>
    <t>الواقع المعزز / الواقع الافتراضي (AR/VR)</t>
  </si>
  <si>
    <t xml:space="preserve">221134 - خدمات الانترنت </t>
  </si>
  <si>
    <t>عمليات تشغيل وصيانة برمجيات نظم المؤسسات</t>
  </si>
  <si>
    <t>البيانات الضخمة</t>
  </si>
  <si>
    <t xml:space="preserve">221135 - ايصال خطوط الهاتف والانترنت </t>
  </si>
  <si>
    <t>منصات التواصل الاجتماعي</t>
  </si>
  <si>
    <t>الفضاء</t>
  </si>
  <si>
    <t xml:space="preserve">221136 - الدوائر الرقمية </t>
  </si>
  <si>
    <t>المنصات الإعلامية</t>
  </si>
  <si>
    <t>انترنت الأشياء (IoT)</t>
  </si>
  <si>
    <t xml:space="preserve">221139 - نفقات اتصالات أخرى </t>
  </si>
  <si>
    <t>منصات الخدمة</t>
  </si>
  <si>
    <t>آلات النانو</t>
  </si>
  <si>
    <t xml:space="preserve">22114 - البريد </t>
  </si>
  <si>
    <t>منصات المعرفة</t>
  </si>
  <si>
    <t>حوسبة الكمية</t>
  </si>
  <si>
    <t xml:space="preserve">221141 - أجور البريد </t>
  </si>
  <si>
    <t>منصات الاتصال</t>
  </si>
  <si>
    <t>قواعد البيانات الموزعة</t>
  </si>
  <si>
    <t xml:space="preserve">221142 - أجور الاشتراك في صناديق البريد </t>
  </si>
  <si>
    <t>منصات التجارة</t>
  </si>
  <si>
    <t>التلعيب</t>
  </si>
  <si>
    <t xml:space="preserve">221143 - نفقات بريد أخرى </t>
  </si>
  <si>
    <t>منصات التقنية</t>
  </si>
  <si>
    <t>أتمتة العمليات الروبوتية (RPA)</t>
  </si>
  <si>
    <t xml:space="preserve">22115 - شحن اللوازم والمعدات </t>
  </si>
  <si>
    <t>منصة إعلاننات عامة</t>
  </si>
  <si>
    <t>حوسبة الحواف (التضبيب)</t>
  </si>
  <si>
    <t>نظم إدارة خدمات تكنولوجيا المعلومات والاتصالات</t>
  </si>
  <si>
    <t xml:space="preserve">221151 - الشحن الجوي </t>
  </si>
  <si>
    <t>منصة تفاعلية</t>
  </si>
  <si>
    <t>التقنية التي يمكن لباسها</t>
  </si>
  <si>
    <t xml:space="preserve">221152 - الشحن البري </t>
  </si>
  <si>
    <t>أجهزة الأمن</t>
  </si>
  <si>
    <t xml:space="preserve">221153 - الشجن البحري </t>
  </si>
  <si>
    <t>منصات البيانات</t>
  </si>
  <si>
    <t>خدمات الأمن السيبراني</t>
  </si>
  <si>
    <t xml:space="preserve">221154 - نفقات ومستلزمات الشحن والنقل الأخرى </t>
  </si>
  <si>
    <t>برامج الأمن السيبراني</t>
  </si>
  <si>
    <t>برمجيات الأمن السيبراني</t>
  </si>
  <si>
    <t xml:space="preserve">2212 - نفقات الوقود والمحروقات </t>
  </si>
  <si>
    <t xml:space="preserve">22121 - محروقات </t>
  </si>
  <si>
    <t xml:space="preserve">221211 - محروقات وسائط النقل </t>
  </si>
  <si>
    <t xml:space="preserve">221212 - محروقات الألات والمعدات والمحطات </t>
  </si>
  <si>
    <t xml:space="preserve">22122 - غاز </t>
  </si>
  <si>
    <t xml:space="preserve">22129 - نفقات وقود ومحروقات أخرى </t>
  </si>
  <si>
    <t xml:space="preserve">2213 - نفقات إدارية </t>
  </si>
  <si>
    <t xml:space="preserve">22131 - مخصصات التعليم والتدريب </t>
  </si>
  <si>
    <t xml:space="preserve">221311 - مخصصات الابتعاث </t>
  </si>
  <si>
    <t xml:space="preserve">221312 - مخصصات التدريب </t>
  </si>
  <si>
    <t xml:space="preserve">221313 - مستلزمات تعليمية </t>
  </si>
  <si>
    <t xml:space="preserve">221314 - أنشطة ثقافية وإعلامية  </t>
  </si>
  <si>
    <t>2213141 - أنشطة ثقافية وإعلامية  (الداخل)</t>
  </si>
  <si>
    <t xml:space="preserve">2123142 - أنشطة ثقافية وإعلامية (الخارج) </t>
  </si>
  <si>
    <t xml:space="preserve">2213143 - كتب ومراجع  </t>
  </si>
  <si>
    <t xml:space="preserve">22132 - حفلات وضيافات </t>
  </si>
  <si>
    <t xml:space="preserve">22133 - المصاريف السفرية </t>
  </si>
  <si>
    <t>معدات شبكه عالميه (WAN)</t>
  </si>
  <si>
    <t xml:space="preserve">221331 - المصاريف السفرية للموظفين المدنيين </t>
  </si>
  <si>
    <t>خدمات اتصال شبكه عالميه (WAN)</t>
  </si>
  <si>
    <t xml:space="preserve">221132 - المصاريف السفرية للعسكريين </t>
  </si>
  <si>
    <t>معدات شبكة داخلية (LAN)</t>
  </si>
  <si>
    <t xml:space="preserve">221333 - المصاريف السفرية للموظفين بالمؤسسات والهيئات العامة والصناديق </t>
  </si>
  <si>
    <t>خدمات اتصال شبكة داخلية (LAN)</t>
  </si>
  <si>
    <t xml:space="preserve">221334 - المصاريف السفرية للعمال </t>
  </si>
  <si>
    <t>معدات الهاتف</t>
  </si>
  <si>
    <t xml:space="preserve">221335 - المصاريف السفرية للوظائف المؤقتة </t>
  </si>
  <si>
    <t>خدمات الهاتف الثابت</t>
  </si>
  <si>
    <t xml:space="preserve">221336 - المصاريف السفرية لوظائف التشغيل المباشر </t>
  </si>
  <si>
    <t>خدمات الهاتف الجوال</t>
  </si>
  <si>
    <t>2213361 - المصاريف السفرية للوظائف الإدارية والتخصصية</t>
  </si>
  <si>
    <t>خدمات التعاون</t>
  </si>
  <si>
    <t xml:space="preserve">2213362 - المصاريف السفرية لعمال التشغيل المباشر </t>
  </si>
  <si>
    <t>الشبكات الظاهرية الخاصة (VPNs)</t>
  </si>
  <si>
    <t xml:space="preserve">22134 - تذاكر السفر </t>
  </si>
  <si>
    <t>مخطط التوقيت الرقمي (DIA)</t>
  </si>
  <si>
    <t xml:space="preserve">22135 - تنظيم ندوات ومؤتمرات والمعارض </t>
  </si>
  <si>
    <t>خدمات الترابط</t>
  </si>
  <si>
    <t xml:space="preserve">221351 - تنظيم المعارض  والندوات والمؤتمرات في الداخل </t>
  </si>
  <si>
    <t>خدمات طرفية (V-SAT)</t>
  </si>
  <si>
    <t xml:space="preserve">221352 - تنظيم المعارض  والندوات والمؤتمرات في الخارج </t>
  </si>
  <si>
    <t>الصوت عبر بروتوكول الإنترنت (VoIP)</t>
  </si>
  <si>
    <t xml:space="preserve">22136 - بدل الضيافة النقدي </t>
  </si>
  <si>
    <t xml:space="preserve">22139 - نفقات إدارية أخرى </t>
  </si>
  <si>
    <t>النظم الحاسوبية المؤسسية</t>
  </si>
  <si>
    <t xml:space="preserve">2214 - استئجار </t>
  </si>
  <si>
    <t>الحوسبة الافتراضية</t>
  </si>
  <si>
    <t xml:space="preserve">22141 - استئجار العقار </t>
  </si>
  <si>
    <t>سحابة التخزين</t>
  </si>
  <si>
    <t xml:space="preserve">221411 - استئجار المباني والأراضي </t>
  </si>
  <si>
    <t>البنية التحتية كخدمة (IaaS) الأخرى</t>
  </si>
  <si>
    <t xml:space="preserve">221412 - استئجار المستودعات والورش </t>
  </si>
  <si>
    <t>منصات موردين الخدمات السحابية</t>
  </si>
  <si>
    <t>22142 - استئجار أجهرة ومعدات والآلات</t>
  </si>
  <si>
    <t>الحاويات ومنصات التنظيم</t>
  </si>
  <si>
    <t xml:space="preserve">221421 - استئجار أجهزة ومعدات طبية </t>
  </si>
  <si>
    <t>المنصات السحابية المفتوحة</t>
  </si>
  <si>
    <t xml:space="preserve">221422 - استئجار أجهزة ومعدات تقنية </t>
  </si>
  <si>
    <t>أجهزة الكمبيوتر المكتبية كخدمة</t>
  </si>
  <si>
    <t xml:space="preserve">212429 - استئجار أجهزة ومعدات وآلات أخرى </t>
  </si>
  <si>
    <t>الألعاب كخدمة</t>
  </si>
  <si>
    <t xml:space="preserve">22143 - استئجار وسائط النقل </t>
  </si>
  <si>
    <t>الأمن كخدمة</t>
  </si>
  <si>
    <t xml:space="preserve">221431 - استئجار السيارات </t>
  </si>
  <si>
    <t>عملية الأعمال كخدمة</t>
  </si>
  <si>
    <t xml:space="preserve">221432 - استئجار الطائرات </t>
  </si>
  <si>
    <t>قاعدة البيانات كخدمة</t>
  </si>
  <si>
    <t xml:space="preserve">221433 - استئجار السفن </t>
  </si>
  <si>
    <t>الخدمات المدارة عبر السحابة</t>
  </si>
  <si>
    <t xml:space="preserve">221434 - استئجار القطارات </t>
  </si>
  <si>
    <t>الترحيل السحابي</t>
  </si>
  <si>
    <t xml:space="preserve">2214349 - استئجار وسائط النقل الأخرى </t>
  </si>
  <si>
    <t>تنفيذ ودعم السحابة</t>
  </si>
  <si>
    <t>22149 - نفقات استئجار أخرى</t>
  </si>
  <si>
    <t>استشارات سحابية أخرى</t>
  </si>
  <si>
    <t xml:space="preserve">222 - نفقات استهلاكية </t>
  </si>
  <si>
    <t xml:space="preserve">التحول الاستراتيجي للاتصالات وتقنية المعلومات </t>
  </si>
  <si>
    <t xml:space="preserve">22201 - مصروفات مكتبية </t>
  </si>
  <si>
    <t>تصميم البنية المؤسسية-البنية المعلوماتية</t>
  </si>
  <si>
    <t xml:space="preserve">22202 - الحاسب الآلي </t>
  </si>
  <si>
    <t>برنامج الاتصالات وتقنية المعلومات وإدارة المشاريع</t>
  </si>
  <si>
    <t>222021 - رخص وبرامج الحاسب الآلي</t>
  </si>
  <si>
    <t>حلول الاتصالات وتقنية المعلومات والتسليم</t>
  </si>
  <si>
    <t xml:space="preserve">222029 - سلع وخدمات حاسب آلي أخرى </t>
  </si>
  <si>
    <t>لتوظيف في الاتصالات وتقنية المعلومات</t>
  </si>
  <si>
    <t xml:space="preserve">22203 - نفقات طبية </t>
  </si>
  <si>
    <t>تكامل النظم</t>
  </si>
  <si>
    <t xml:space="preserve">222031 - أدوية </t>
  </si>
  <si>
    <t>الاستشارات القانونية</t>
  </si>
  <si>
    <t xml:space="preserve">222032 - غازات ومحاليل ومستلزمات طبية </t>
  </si>
  <si>
    <t>استشارة مالية</t>
  </si>
  <si>
    <t xml:space="preserve">222039 - نفقات طبية  أخرى </t>
  </si>
  <si>
    <t>استشارات المخاطر</t>
  </si>
  <si>
    <t xml:space="preserve">22204 - مواد ومبيدات زراعية وبئية وبيطرية ومختبرية </t>
  </si>
  <si>
    <t xml:space="preserve">أجهزة الاتصالات وتقنية المعلومات </t>
  </si>
  <si>
    <t xml:space="preserve">22205 - مواد ومستلزمات صناعية </t>
  </si>
  <si>
    <t xml:space="preserve">برمجيات الاتصالات وتقنية المعلومات </t>
  </si>
  <si>
    <t xml:space="preserve">222051 - مواد ومستلزمات صناعية  للتدريب </t>
  </si>
  <si>
    <t xml:space="preserve">222052 - مواد ومستلزمات صناعية للتعليم </t>
  </si>
  <si>
    <t xml:space="preserve">222053 - مواد ومستلزمات صناعية أخرى </t>
  </si>
  <si>
    <t xml:space="preserve">22206 - قطع غيار الأجهزة والألات والمعدات ووسائل النقل والمحطات </t>
  </si>
  <si>
    <t xml:space="preserve">222061 - قطع غيار الأجهزة والألات والمعدات والمضخات  </t>
  </si>
  <si>
    <t xml:space="preserve">سياسات ومعايير الاتصالات وتقنية المعلومات </t>
  </si>
  <si>
    <t xml:space="preserve">222062 - قطع غيار وسائط النقل </t>
  </si>
  <si>
    <t xml:space="preserve">منهجيات الاتصالات وتقنية المعلومات </t>
  </si>
  <si>
    <t xml:space="preserve">22207 - كساوي </t>
  </si>
  <si>
    <t xml:space="preserve">اعتمادات / شهادات الاتصالات وتقنية المعلومات </t>
  </si>
  <si>
    <t xml:space="preserve">22208 - تجهيزات </t>
  </si>
  <si>
    <t>خدمات المستخدم النهائي</t>
  </si>
  <si>
    <t xml:space="preserve">22210 - خدمات غسيل وكي الكساوي والتجهيزات </t>
  </si>
  <si>
    <t>خدمات أجهزة الكمبيوتر المكتبية</t>
  </si>
  <si>
    <t xml:space="preserve">22299 - نفقات استهلاكية أخرى </t>
  </si>
  <si>
    <t>الخدمات السحابية الهجينة الداخلية</t>
  </si>
  <si>
    <t xml:space="preserve">223 - نفقات مخصصة </t>
  </si>
  <si>
    <t>مساحة مركز البيانات وإدارة المرافق</t>
  </si>
  <si>
    <t>2231 - نفقات المجالس</t>
  </si>
  <si>
    <t>الخدمات الميدانية (الدعم في الموقع)</t>
  </si>
  <si>
    <t xml:space="preserve">22311 - مكافآت رؤساء وأعضاء المجالس </t>
  </si>
  <si>
    <t>تطوير التطبيقات</t>
  </si>
  <si>
    <t xml:space="preserve">22312 - النفقات التشغيلية للمجالس </t>
  </si>
  <si>
    <t>خدمات إدارة التطبيقات</t>
  </si>
  <si>
    <t xml:space="preserve">22313 - نفقات إدارية أخرى </t>
  </si>
  <si>
    <t>المشاريع والبرامج</t>
  </si>
  <si>
    <t>2232 - نفقات دعوية وتوعوية وعلمية</t>
  </si>
  <si>
    <t>خدمات الشبكة</t>
  </si>
  <si>
    <t>223201 - نفقات الأعمال الإحصائية</t>
  </si>
  <si>
    <t>(NOC) مركز عمليات الشبكة</t>
  </si>
  <si>
    <t>223202 - نفقات الأبحاث العلمية</t>
  </si>
  <si>
    <t>خدمات الاتصالات</t>
  </si>
  <si>
    <t xml:space="preserve">223203 - الدراسات العلمية </t>
  </si>
  <si>
    <t>خدمات التقنيات الناشئة والمتقدمة</t>
  </si>
  <si>
    <t xml:space="preserve">223204 - نفقات الدعوة في الداخل/ مصاريف إدارية واستهلاكية </t>
  </si>
  <si>
    <t xml:space="preserve">223205 - نفقات الدعوة في الداخل/ نفقات مسابقات حفظ وتجويد القرآن الكريم </t>
  </si>
  <si>
    <t>التطبيقات التفاعلية</t>
  </si>
  <si>
    <t xml:space="preserve">223206 - نفقات النشرات التوعوية </t>
  </si>
  <si>
    <t>مساحة محدودة</t>
  </si>
  <si>
    <t xml:space="preserve">223207 - نفقات التوعية بأضرارا القات والمخدرات </t>
  </si>
  <si>
    <t>نظرية العقل</t>
  </si>
  <si>
    <t xml:space="preserve">223208 - نفقات دعوية أخرى في الداخل </t>
  </si>
  <si>
    <t>الروبوتات المبرمجة مسبقًا</t>
  </si>
  <si>
    <t>223209 - نفقات دعوية مخصصة/ رواتب وبدلات ومكافآت</t>
  </si>
  <si>
    <t>الهياكل الخارجية</t>
  </si>
  <si>
    <t xml:space="preserve">223210 - مصاريف إدارية واستهلاكية لنشاطات دعوية مخصصة </t>
  </si>
  <si>
    <t>التعافي من الكوارث والروبوتات الداعمة</t>
  </si>
  <si>
    <t xml:space="preserve">223211 - نفقات دعوية أخرى مخصصة </t>
  </si>
  <si>
    <t>برمجيات الواقع المعزز (AR)</t>
  </si>
  <si>
    <t>2233 - نفقات الحرمين الشريفين</t>
  </si>
  <si>
    <t>خدمات الواقع المعزز (AR)</t>
  </si>
  <si>
    <t xml:space="preserve">22331 - إعادة أئمة ومؤذني الحرمين الشريفين </t>
  </si>
  <si>
    <t>معدات الواقع الافتراضي (VR)</t>
  </si>
  <si>
    <t>22332 - سدنة الكعبة</t>
  </si>
  <si>
    <t>البيانات المنظمة</t>
  </si>
  <si>
    <t xml:space="preserve">22334 - نفقات الأنشطة المهنية والإعلامية والرياضية </t>
  </si>
  <si>
    <t>البيانات غير المنظمة</t>
  </si>
  <si>
    <t>22341 - نفقات النشاط الرياضي والثقافي</t>
  </si>
  <si>
    <t>تقنية الأقمار الصناعية</t>
  </si>
  <si>
    <t xml:space="preserve">22342 - نفقات البرامج االإذاعية والتلفزيونية </t>
  </si>
  <si>
    <t>تقنية قاذفة الصواريخ</t>
  </si>
  <si>
    <t xml:space="preserve">22343 - نفقات الوثائق والمواد الإعلامية </t>
  </si>
  <si>
    <t>أبحاث الفضاء</t>
  </si>
  <si>
    <t>22344 - أتعاب المحامين والمحاسبين القانونيين</t>
  </si>
  <si>
    <t>شبكه عالميه منخفضة الطاقة (LPWAN)</t>
  </si>
  <si>
    <t>2239 - نفقات أخرى مخصصة</t>
  </si>
  <si>
    <t>أجهزة إنترنت الأشياء (IoT)</t>
  </si>
  <si>
    <t>223901 - مستلزمات القصور والضيافة</t>
  </si>
  <si>
    <t>برمجيات إنترنت الأشياء (IoT)</t>
  </si>
  <si>
    <t>223902 - نفقات جبائية</t>
  </si>
  <si>
    <t>تصميم إنترنت الأشياء (IoT)</t>
  </si>
  <si>
    <t>223903 - تأثيث المساجد</t>
  </si>
  <si>
    <t>حلول تقنية النانو</t>
  </si>
  <si>
    <t>223904 - ترحيل مخالفي نظام الاقامة</t>
  </si>
  <si>
    <t>تطوير آلات النانو</t>
  </si>
  <si>
    <t>223905 - اشتراك في منظمات دولية</t>
  </si>
  <si>
    <t>أجهزة الحوسبة الكمية</t>
  </si>
  <si>
    <t>223906 - نفقات الاستقدام ورخص إقامة غير السعوديين</t>
  </si>
  <si>
    <t xml:space="preserve">خدمات الحوسبة الكمية </t>
  </si>
  <si>
    <t>223907 - رخص السير والقيادة</t>
  </si>
  <si>
    <t>قاعدة البيانات المتسلسلة</t>
  </si>
  <si>
    <t>223999 - تعرفة الخدمات الحكومية الأخرى</t>
  </si>
  <si>
    <t xml:space="preserve">بنية برامج التلعيب </t>
  </si>
  <si>
    <t>224 - الصيانة والنظافة والتشغيل</t>
  </si>
  <si>
    <t>محتوى برامج التلعيب</t>
  </si>
  <si>
    <t>2241 - التشغيل والصيانة والنظافة المباشرة</t>
  </si>
  <si>
    <t>برمجيات أتمتة العمليات الروبوتية (RPA)</t>
  </si>
  <si>
    <t>2242 - الصيانة والنظافة (عقود)</t>
  </si>
  <si>
    <t>السحابة الطرفية</t>
  </si>
  <si>
    <t>22421 - مباني ومنشآت</t>
  </si>
  <si>
    <t>أجهزة النفاذ والتوجية الشبكي</t>
  </si>
  <si>
    <t>224211 - الصيانة والنظافة (عقود)- مباني ومنشآت سكنية</t>
  </si>
  <si>
    <t>حوسبة الحواف</t>
  </si>
  <si>
    <t xml:space="preserve">224212 - الصيانة والنظافة (عقود)- مباني ومنشآت إدارية </t>
  </si>
  <si>
    <t>أجهزة الاستشعار الطرفية</t>
  </si>
  <si>
    <t xml:space="preserve">224213 - الصيانة والنظافة (عقود)- مباني ومنشآت تعليمية </t>
  </si>
  <si>
    <t>البيئات الافتراضية (VE)</t>
  </si>
  <si>
    <t xml:space="preserve">224214 - الصيانة والنظافة (عقود)- مباني ومنشآت صحية </t>
  </si>
  <si>
    <t>الأجهزة الشخصية</t>
  </si>
  <si>
    <t>224215 - الصيانة والنظافة (عقود)- مساجد</t>
  </si>
  <si>
    <t>الأجهزة البيومترية</t>
  </si>
  <si>
    <t xml:space="preserve">224216 - الصيانة والنظافة (عقود) - مباني ومنشآت أخرى </t>
  </si>
  <si>
    <t>الأجهزة الغير بيومترية</t>
  </si>
  <si>
    <t>22422 - الصيانة والنظافة (عقود) - الأحياء السكنية والمدن</t>
  </si>
  <si>
    <t>معدات أمن الشبكات</t>
  </si>
  <si>
    <t>22423 - الصيانة والنظافة (عقود)- الأجهزة والآلات والمعدات</t>
  </si>
  <si>
    <t>خدمات أجهزة الأمن</t>
  </si>
  <si>
    <t xml:space="preserve">22424 - الصيانة والنظافة (عقود)- طرق </t>
  </si>
  <si>
    <t>تقييم بيئة الأمن السيبراني</t>
  </si>
  <si>
    <t xml:space="preserve">224241 - الصيانة والنظافة (عقود) - مطارات وموانىء </t>
  </si>
  <si>
    <t>الاستجابة للحوادث والطب الشرعي</t>
  </si>
  <si>
    <t xml:space="preserve">224242 - الصيانة والنظافة (عقود)- ميادين وحدائق ومنشآت رياضية وثقافية </t>
  </si>
  <si>
    <t>خدمات إدارة المخاطر</t>
  </si>
  <si>
    <t xml:space="preserve">224243 - الصيانة والنظافة (عقود)- محطات وشبكات </t>
  </si>
  <si>
    <t>خدمة التعافي من الكوارث واستمرارية العمليات</t>
  </si>
  <si>
    <t xml:space="preserve">224244 - الصيانة والنظافة (عقود)- مرافق  عامة أخرى </t>
  </si>
  <si>
    <t>خدمات أمن البيانات</t>
  </si>
  <si>
    <t xml:space="preserve">22429 - الصيانة والنظافة (عقود)- صيانة ونظافة أخرى </t>
  </si>
  <si>
    <t>خدمات الأمن السيبراني المُدارة</t>
  </si>
  <si>
    <t>2243 - التشغيل (عقود)</t>
  </si>
  <si>
    <t>استراتيجية الأمن السيبراني</t>
  </si>
  <si>
    <t xml:space="preserve">22431 - التشغيل (عقود) مباني ومنشآت </t>
  </si>
  <si>
    <t>خدمات الأمن السيبراني الأخرى</t>
  </si>
  <si>
    <t>22432 - التشغيل (عقود) الأجهزة والآلات والمعدات</t>
  </si>
  <si>
    <t>خدمات التدريب على الأمن السيبراني</t>
  </si>
  <si>
    <t xml:space="preserve">22433 - التشغيل (عقود)- مرافق عامة </t>
  </si>
  <si>
    <t>الأمن السحابي</t>
  </si>
  <si>
    <t xml:space="preserve">22434 - التشغيل (عقود)- التقنية والمعلومات </t>
  </si>
  <si>
    <t>أمن الشبكة</t>
  </si>
  <si>
    <t xml:space="preserve">22435 - عقود تشغيل أخرى </t>
  </si>
  <si>
    <t>الأمن السيبراني للبنية التحتية الحيوية</t>
  </si>
  <si>
    <t>225 - دراسات وتصاميم واستشارات واشراف معلومات</t>
  </si>
  <si>
    <t>أمن التطبيقات</t>
  </si>
  <si>
    <t>2251 - خدمات الدراسات والتصاميم</t>
  </si>
  <si>
    <t>خدمات برمجيات الأمن السيبراني</t>
  </si>
  <si>
    <t>2252 - خدمات الاستشارات</t>
  </si>
  <si>
    <t xml:space="preserve">2253 - خدمات الإشراف </t>
  </si>
  <si>
    <t>2254 - المعلومات والبيانات</t>
  </si>
  <si>
    <t>226 - خدمات فنية وإدارية وأمنية مساندة</t>
  </si>
  <si>
    <t>227 - ترميمات وتحسينات الأصول</t>
  </si>
  <si>
    <t>228 - فروق تحويل عملات</t>
  </si>
  <si>
    <t>229 - سلع وخدمات  أخرى</t>
  </si>
  <si>
    <t xml:space="preserve">24 - نفقات التمويل </t>
  </si>
  <si>
    <t>241 - نفقات التمويل لغير المقيمين</t>
  </si>
  <si>
    <t xml:space="preserve">242 - نفقات التمويل للمقيمين عدا الحكومة العامة </t>
  </si>
  <si>
    <t>2421 - تسديد أقساط وعوائد</t>
  </si>
  <si>
    <t xml:space="preserve">243 - نفقات التمويل للوحدات الحكومة الأخرى </t>
  </si>
  <si>
    <t xml:space="preserve">25 - الإعانات </t>
  </si>
  <si>
    <t>251 - إعانات الشركات العامة</t>
  </si>
  <si>
    <t>2511 - إعانات الشركات العامة غير المالية</t>
  </si>
  <si>
    <t>2512 - إعانات الشركات العامة المالية</t>
  </si>
  <si>
    <t xml:space="preserve">252 - إعانات المشاريع الخاصة </t>
  </si>
  <si>
    <t>2521 - إعانات المشاريع الخاصة غير المالية</t>
  </si>
  <si>
    <t xml:space="preserve">25211 - إعانات تعليمية </t>
  </si>
  <si>
    <t xml:space="preserve">2521101 - إعانات المدارس االأهلية </t>
  </si>
  <si>
    <t xml:space="preserve">2521102 - إعانات المدارس العالمية بالداخل </t>
  </si>
  <si>
    <t xml:space="preserve">2521103 - إعانة المعاهد الفنية ومراكز التدريب المهني </t>
  </si>
  <si>
    <t>2521104 - إعانات المدارس السعودية في الخارج</t>
  </si>
  <si>
    <t xml:space="preserve">2521199 - إعانات تعليمية أخرى </t>
  </si>
  <si>
    <t xml:space="preserve">25212 - إعانات زراعية وغذائية </t>
  </si>
  <si>
    <t>2521201 - إعانات زراعية</t>
  </si>
  <si>
    <t xml:space="preserve">2521202 - إعانات الأعلاف </t>
  </si>
  <si>
    <t xml:space="preserve">2521203 - إعانات شراء القمح والشعير </t>
  </si>
  <si>
    <t>2521204 - إعانات استيراد الأرز</t>
  </si>
  <si>
    <t>2521205 - إعانات الحليب</t>
  </si>
  <si>
    <t>2521299 - إعانات زراعية وغذائية  أخرى</t>
  </si>
  <si>
    <t>25213 - إعانات المشاريع المهنية</t>
  </si>
  <si>
    <t xml:space="preserve">25219 - إعانات  لمشاريع خاصة غير مالية أخرى </t>
  </si>
  <si>
    <t xml:space="preserve">2522 - إعانات خاصة مالية </t>
  </si>
  <si>
    <t>253 - إعانات أخرى</t>
  </si>
  <si>
    <t xml:space="preserve">26 - المنح </t>
  </si>
  <si>
    <t xml:space="preserve">261 - المنح لحكومات أجنبية </t>
  </si>
  <si>
    <t>2611 - منح جارية لحكومات أجنبية</t>
  </si>
  <si>
    <t xml:space="preserve">261101 - نفقات المنح للطلبة غير السعوديين </t>
  </si>
  <si>
    <t>261199 - منح أخرى جارية لحكومات أجنبية</t>
  </si>
  <si>
    <t xml:space="preserve">2612 - منح رأسمالية لجكومات أجنبية </t>
  </si>
  <si>
    <t>262 - المنح لمنظمات دولية</t>
  </si>
  <si>
    <t>2621 - منح جارية لمنظمات دولية</t>
  </si>
  <si>
    <t>262101 - غوث اللاجئين الفلسطينيين</t>
  </si>
  <si>
    <t>262102 - الندوة العالمية للشياب الإسلامي</t>
  </si>
  <si>
    <t>262103 - الهيئة العربية لشؤون فلسطين</t>
  </si>
  <si>
    <t>262104 - رابطة العالم الإسلامي</t>
  </si>
  <si>
    <t>262105 - إعانة مركز الملك عبد الله بن عبد العزيز العالمي للحوار بين اتباع الأديان والثقافات</t>
  </si>
  <si>
    <t xml:space="preserve">262199 - منح أخرى جارية لمنظمات دولية </t>
  </si>
  <si>
    <t>2622 - منح رأسمالية لمنظمات دولية</t>
  </si>
  <si>
    <t>263 - المنح لوحدات أخرى في الحكومة العامة</t>
  </si>
  <si>
    <t>2631 - منح جارية لوحدات أخرى في الحكومة العامة</t>
  </si>
  <si>
    <t>2632 - منح رأسمالية لوحدات أخرى في الحكومة العامة</t>
  </si>
  <si>
    <t>27 - المنافع الاجتماعية</t>
  </si>
  <si>
    <t>271 - منافع الضمان الاجتماعي</t>
  </si>
  <si>
    <t>2711 - منافع الضمان الاجتماعي النقدية</t>
  </si>
  <si>
    <t>2712 - منافع الضمان الاجتماعي العينية</t>
  </si>
  <si>
    <t xml:space="preserve">272 - منافع المساعدة الاجتماعية </t>
  </si>
  <si>
    <t>2721 - منافع المساعدة الاجتماعية  النقدية</t>
  </si>
  <si>
    <t>27211 - إعانة الضمان الادجتماعي</t>
  </si>
  <si>
    <t>272111 - إعانة الضمان الادجتماعي (تمويل الزكاة)</t>
  </si>
  <si>
    <t>272112 - إعانة الضمان الاجتماعي (تمويل الميزانية)</t>
  </si>
  <si>
    <t xml:space="preserve">27212 - نفقات المعوقين </t>
  </si>
  <si>
    <t>27213 - مساعدة السجناء والمتضررين السعوديين في الخارج</t>
  </si>
  <si>
    <t>27214 - مساعدة الأسر الحاضنة والبديلة</t>
  </si>
  <si>
    <t>27215 - إعانة زواج نزلاء الدور الاجتماعية</t>
  </si>
  <si>
    <t xml:space="preserve">27216 - إعامة الشباب الباحث عن العمل </t>
  </si>
  <si>
    <t>27219 - منافع المساعدة الاجتماعية النقدية الأخرى</t>
  </si>
  <si>
    <t>2722 - منافع المساعدة الاجتماعية العينية</t>
  </si>
  <si>
    <t>27221 - معينات ذوي الاحتياجات الخاصة</t>
  </si>
  <si>
    <t>27222 - الإعاشة</t>
  </si>
  <si>
    <t>27223 - نفقات المرضى ونزلاء الدور</t>
  </si>
  <si>
    <t>27224 - نفقات العلاج</t>
  </si>
  <si>
    <t>27229 - منافع المساعدة الاجتماعية العينية الأخرى</t>
  </si>
  <si>
    <t>273 - المنافع الاجتماعية المتصلة بالعمالة</t>
  </si>
  <si>
    <t>2731 - المنافع الاجتماعية النقدية المتصلة بالعمالة</t>
  </si>
  <si>
    <t>27312 - رواتب ومخصصات المتقاعدين</t>
  </si>
  <si>
    <t>2332 - المنافع الاجتماعية العينية المتصلة بالعمالة</t>
  </si>
  <si>
    <t>28 - مصروفات اخرى</t>
  </si>
  <si>
    <t xml:space="preserve">281 - مصروفات على الممتلكات ما عدا الفائدة </t>
  </si>
  <si>
    <t xml:space="preserve">2811 - ارباح موزعة </t>
  </si>
  <si>
    <t xml:space="preserve">28111 - ارباح موزعة لغير المقيمين </t>
  </si>
  <si>
    <t xml:space="preserve">28112 - ارباح موزعة للمقيمين </t>
  </si>
  <si>
    <t xml:space="preserve">2812 - مسحوبات من داخل اشباه الشركات </t>
  </si>
  <si>
    <t>2813 - مصروفات الملكية على توزيع دخل الاستثمار</t>
  </si>
  <si>
    <t>2814 - الريع</t>
  </si>
  <si>
    <t>28141 - استئجار الاراضي و الساحات</t>
  </si>
  <si>
    <t>28142 - اجور استخدام الطيف  الترددي</t>
  </si>
  <si>
    <t xml:space="preserve">2815 - ارباح الستثمار الأجنبي المعاد استثمارها </t>
  </si>
  <si>
    <t>282 - تحويلات غير مصنفة في مكان آخر</t>
  </si>
  <si>
    <t>2821 - تحويلات  جارية غير مصنفة في مكان آخر</t>
  </si>
  <si>
    <t>28211 - مكافأت الطلبة و الرسوم الدراسية و النقل المدرسي</t>
  </si>
  <si>
    <t>282111 - مكافأت الطلبة بالداخل</t>
  </si>
  <si>
    <t>282112 - نفقات الطلبة بالخارج</t>
  </si>
  <si>
    <t>282113 - نقل الطلبة و الطالبات</t>
  </si>
  <si>
    <t>282114 - برنامج الابتعاث الاضافي</t>
  </si>
  <si>
    <t>28212 - نفات تعليمية و بحثية</t>
  </si>
  <si>
    <t>28213 - المساهمات في المنظمات الدولية</t>
  </si>
  <si>
    <t>28214 - نفقات سرية</t>
  </si>
  <si>
    <t>282141 - نفقات سرية</t>
  </si>
  <si>
    <t>28215 - نفقات سرية مخصصة</t>
  </si>
  <si>
    <t>282143 - تطوير الموارد البشرية</t>
  </si>
  <si>
    <t xml:space="preserve">28215 - نفقات التأمين </t>
  </si>
  <si>
    <t>282151 - تأمين على المرافق و المنشأت</t>
  </si>
  <si>
    <t>28215 - تأمين على وسائط النقل</t>
  </si>
  <si>
    <t xml:space="preserve">282159 - نفقات تأمين أخرى </t>
  </si>
  <si>
    <t>28216 - تعويضات</t>
  </si>
  <si>
    <t>282161 - تعويضات أحكام قضائية</t>
  </si>
  <si>
    <t>282162 - تعويضات زوائد اراضي تنظيمية</t>
  </si>
  <si>
    <t xml:space="preserve">282163 - تعويضات اضرار ممتلكات </t>
  </si>
  <si>
    <t xml:space="preserve">282169 - تعويضات أخرى </t>
  </si>
  <si>
    <t>28217 - إعانة المؤسسات و الجمعيات غير الهادفة للربح</t>
  </si>
  <si>
    <t>2821701 - إعانة المؤسسات للتقاعد</t>
  </si>
  <si>
    <t>2821702 - إعانة المؤسسة العامة للتأمينات الأجتماعية</t>
  </si>
  <si>
    <t>2821703 - المقررات الشهرية و القواعد السنوية</t>
  </si>
  <si>
    <t>2821709 - إعانة المؤسسات والجمعيات  غير الهادفة للربح الأخرى</t>
  </si>
  <si>
    <t xml:space="preserve">2822 - تحويلات رأسمالية غير مصنفة في مكان آخر </t>
  </si>
  <si>
    <t>283 - الأقساط والرسوم والمطالبات المتعلقة بالتأمين على غير الحياة ونظم الضمانات الموحدة</t>
  </si>
  <si>
    <t xml:space="preserve">2831 - الأقساط والرسوم والمطالبات الجارية </t>
  </si>
  <si>
    <t>28311 - الأقساط</t>
  </si>
  <si>
    <t>28312 - رسوم نظم الضمانات الموحدة</t>
  </si>
  <si>
    <t>28313 - المطالبات الجارية</t>
  </si>
  <si>
    <t>2832 - المطالبات الرأسمالية</t>
  </si>
  <si>
    <t>284 - أخرى</t>
  </si>
  <si>
    <t>31 - الأصول غير المالية</t>
  </si>
  <si>
    <t>311 - أصول ثابتة</t>
  </si>
  <si>
    <t>3111 - المباني</t>
  </si>
  <si>
    <t>31111 - أصول ثابتة- المباني السكنية</t>
  </si>
  <si>
    <t>31112 - أصول ثابتة- المباني غير السكنية</t>
  </si>
  <si>
    <t>311121 - أصول ثابتة - المباني الإدارية</t>
  </si>
  <si>
    <t>311122 - أصول ثابتة- المباني التعليمية والتدريبية</t>
  </si>
  <si>
    <t>311123 - أصول ثابتة- المباني الصحية</t>
  </si>
  <si>
    <t>311124 - أصول ثابتة- المباني والمنشآت الأمنية</t>
  </si>
  <si>
    <t xml:space="preserve">311125 - أصول  ثابتة -المساجد ومرافقها </t>
  </si>
  <si>
    <t>311126 - أصول ثابتة - مراكز البحوث والمختبرات</t>
  </si>
  <si>
    <t xml:space="preserve">311127 - أصول ثابتة- مباني رياضية وثقافية </t>
  </si>
  <si>
    <t>311129 - المباني الأخرى</t>
  </si>
  <si>
    <t>31113 - الانشاءات</t>
  </si>
  <si>
    <t>311131 - الانشاءات الخدمية</t>
  </si>
  <si>
    <t xml:space="preserve">3111311 - الانشاءات- الطرق والانارة </t>
  </si>
  <si>
    <t>3111312 - انشاءات- السكك الحديدية ومحطات القطارات</t>
  </si>
  <si>
    <t>3111313 - انشاءات- المطارات والموانىء ومحطات النقل البري</t>
  </si>
  <si>
    <t>3111314 - انشاءات- الميادين والمنتزهات</t>
  </si>
  <si>
    <t>3111315 - محطات وشبكات خدمية</t>
  </si>
  <si>
    <t>3113151 - إنشاءات- محطات وشبكات الكهرباء</t>
  </si>
  <si>
    <t>3113152 - انشاءات- محطات وشبكات المياه والخزانات</t>
  </si>
  <si>
    <t xml:space="preserve">3113153 - انشاءات- محطات وشبكات الصرف الصحي ومعالجة المياه </t>
  </si>
  <si>
    <t xml:space="preserve">3113154 - انشاءات- محطات وشبكات تصريف مياه الأمطار ودرء أخطار السيول </t>
  </si>
  <si>
    <t xml:space="preserve">311316 - إنشاءات- سدود المياه </t>
  </si>
  <si>
    <t>3111319 - المرافق العامة والانشاءات الأخرى</t>
  </si>
  <si>
    <t>311132 - محطات وشبكات الاتصال</t>
  </si>
  <si>
    <t>31114 - تحسينات الأراضي</t>
  </si>
  <si>
    <t>31118 - المشاريع الطارئة</t>
  </si>
  <si>
    <t>3112 - آلات ومعدات وأجهزة</t>
  </si>
  <si>
    <t>31121 - معدات نقل</t>
  </si>
  <si>
    <t xml:space="preserve">311211 - آلات ومعدات وأجهزة- السيارات </t>
  </si>
  <si>
    <t>311212 - آلات ومعدات وأجهزة- الطائرات</t>
  </si>
  <si>
    <t>311213 - آلات ومعدات وأجهزة- وسائط بحرية</t>
  </si>
  <si>
    <t>311214 - آلات ومعدات وأجهزة- القطارات</t>
  </si>
  <si>
    <t>311219 - آلات ومعدات وأجهزة-معدات نقل أخرى</t>
  </si>
  <si>
    <t>31122 - آلات ومعدات أخرى عدا معدات النقل</t>
  </si>
  <si>
    <t xml:space="preserve">311221 - المعدات والأجهزة الطبيىة والمختبرات </t>
  </si>
  <si>
    <t>311222 - معدات المعلومات والكومبيوتر والاتصالات</t>
  </si>
  <si>
    <t xml:space="preserve">31123 - آلات ومعدات غير مصنفة في مكان آخر </t>
  </si>
  <si>
    <t>31124 - معدات  زراعية وبيئية وبيطرية والمخبرية الزراعية والبيطرية</t>
  </si>
  <si>
    <t xml:space="preserve">31125 - معدات وأجهزة الاتصالات المرئي والمسموع </t>
  </si>
  <si>
    <t xml:space="preserve">31126 - معدات الطرق والحفر والمضخات والمولدات </t>
  </si>
  <si>
    <t>31127 - الأثاث</t>
  </si>
  <si>
    <t>31129 - معدات وآلات أخرى متنوعة</t>
  </si>
  <si>
    <t>3113 - أصول ثابتة أخرى</t>
  </si>
  <si>
    <t>31131 - الموارد البيولوجية المزروعة</t>
  </si>
  <si>
    <t>311311 - الموارد الحيوانية ذات الانتاج المتكرر</t>
  </si>
  <si>
    <t>311312 - موارد الأشجار والمحاصيل والنباتات ذات الانتاج المتكرر</t>
  </si>
  <si>
    <t>31132 - منتجات الملكية الفكرية</t>
  </si>
  <si>
    <t>311321 - البحث والتطوير</t>
  </si>
  <si>
    <t>311322 - التنقيب عن المعادن وتقييمها</t>
  </si>
  <si>
    <t>311323 - برامج الكومبيوتر وقواعد البيانات</t>
  </si>
  <si>
    <t xml:space="preserve">3113231 - برامج الكومبيوتر </t>
  </si>
  <si>
    <t>3113232 - قواعد البيانات</t>
  </si>
  <si>
    <t>311324 - الأعمال الأدبية والفنية الأصلية</t>
  </si>
  <si>
    <t>311325 - منتجات الملكية الفكرية الأخرى</t>
  </si>
  <si>
    <t>3114 - نظام التسلح</t>
  </si>
  <si>
    <t>312 - مخزونات</t>
  </si>
  <si>
    <t>31221 - مواد وإمدادات</t>
  </si>
  <si>
    <t>31222 - الأعمال قيد الإنجاز</t>
  </si>
  <si>
    <t xml:space="preserve">31223 - سلع تامة الصنع </t>
  </si>
  <si>
    <t xml:space="preserve">31224 - سلع مشتراة بغرض إعادة  البيع </t>
  </si>
  <si>
    <t>31225 - مخزونات عسكرية</t>
  </si>
  <si>
    <t xml:space="preserve">313 - النفائس </t>
  </si>
  <si>
    <t>314 - أصول غير منتجة</t>
  </si>
  <si>
    <t>3141 - أراضي وعقاران</t>
  </si>
  <si>
    <t>31411 - شراء عقارات</t>
  </si>
  <si>
    <t xml:space="preserve">3142 - موارد معدنية ونموارد الطاقة </t>
  </si>
  <si>
    <t>3143 - أصول أخرى تتوافر طبيعياً</t>
  </si>
  <si>
    <t xml:space="preserve">31431 - الموارد البيولوجية غير المزروعة </t>
  </si>
  <si>
    <t>31432 - الموارد المائية</t>
  </si>
  <si>
    <t>31433 - موارد طبيعية أخرى</t>
  </si>
  <si>
    <t>3144 - أصول غير منتجة غير منظورة</t>
  </si>
  <si>
    <t>31441 - العقود- عقود الايجار- التراخيص</t>
  </si>
  <si>
    <t xml:space="preserve">314411 - عقود الايجار التشغيلية للتسويق </t>
  </si>
  <si>
    <t>314412 - تراخيص لاستخدام الموارد الطبيعية</t>
  </si>
  <si>
    <t>314413 - تراخيص القيام بأنشطة خاصة</t>
  </si>
  <si>
    <t>314414 - حق الحصول على سلع وخدمات في المستقبل على أساس حصري</t>
  </si>
  <si>
    <t>31442 - الشهرة التجارية وأصول تجارية أخرى</t>
  </si>
  <si>
    <t>31443 - أصول أخرى غير منتجة غير منظورة</t>
  </si>
  <si>
    <t>22137 - مصروفات الخدمات السحابية</t>
  </si>
  <si>
    <t>222028 - مصروفات قطع غيار أجهزة الكمبيوتر</t>
  </si>
  <si>
    <t>22545 - مصروفات التدريب على تقنية المعلومات والاتصالات</t>
  </si>
  <si>
    <t xml:space="preserve">312211 - أجهزة الكمبيوتر وقطعها في المخزونات </t>
  </si>
  <si>
    <t>3112221 - معدات وأجهزة التقنيات الناشئة والمتقدمة</t>
  </si>
  <si>
    <t>31132311- برمجيات التقنيات الناشئة والمتقدمة</t>
  </si>
  <si>
    <t>2255 - نفقات عمليات تقنية المعلومات وخدمات الاستشارة</t>
  </si>
  <si>
    <t>اشتراكات الخدمات السحابية الحالية والمستقبلية</t>
  </si>
  <si>
    <t>تفاصيل الخدمات السحابية</t>
  </si>
  <si>
    <t>نوع الخدمة السحابية</t>
  </si>
  <si>
    <t>عدد الخدمات</t>
  </si>
  <si>
    <r>
      <t xml:space="preserve">تفاصيل الخدمة
</t>
    </r>
    <r>
      <rPr>
        <i/>
        <sz val="11"/>
        <color rgb="FF000000"/>
        <rFont val="Calibri"/>
        <family val="2"/>
        <scheme val="minor"/>
      </rPr>
      <t>الشبكات | التخزين | الخواديم | الخواديم الافتراضية | نظم التشغيل | النظم الوسيطة | وقت التشغيل | البيانات | التطبيقات</t>
    </r>
  </si>
  <si>
    <t>تارخ تأسيس 
الخدمة</t>
  </si>
  <si>
    <t>المدة
(شهر)</t>
  </si>
  <si>
    <t>نوع الاشتراك</t>
  </si>
  <si>
    <t>حجم الاستخدام الحالي للخدمة
(على حسب نوع الخدمة نسبة% الاستخدام أو عدد الاشتراكات، ألخ..)</t>
  </si>
  <si>
    <t>نسبة التغير (%) - في الاحتياج المستقبلي</t>
  </si>
  <si>
    <t>قوائم البرامج والمشاريع - القائِمة</t>
  </si>
  <si>
    <t>الرجاء إدراج البرامج والمشاريع القائمة</t>
  </si>
  <si>
    <t>رقم البرنامج / المشروع</t>
  </si>
  <si>
    <t>اسم البرنامج / المشروع</t>
  </si>
  <si>
    <t>التصنيف الاقتصادي
GFS</t>
  </si>
  <si>
    <t>تاريخ بداية البرنامج / المشروع</t>
  </si>
  <si>
    <t>مدة المشروع</t>
  </si>
  <si>
    <t>إجمالي التكاليف</t>
  </si>
  <si>
    <t>أدخل رقم البرنامج / المشروع القائِم</t>
  </si>
  <si>
    <r>
      <t xml:space="preserve">أدخل اسم المشروع القائِم </t>
    </r>
    <r>
      <rPr>
        <sz val="10"/>
        <color rgb="FFFFC000"/>
        <rFont val="Calibri"/>
        <family val="2"/>
        <scheme val="minor"/>
      </rPr>
      <t>(مثال: مشروع الصيانة والتشغيل)</t>
    </r>
  </si>
  <si>
    <t>اختر الرمز المناسب من التصنيف الاقتصادي</t>
  </si>
  <si>
    <r>
      <t xml:space="preserve">أدخل تاريخ بداية المشروع </t>
    </r>
    <r>
      <rPr>
        <sz val="10"/>
        <color rgb="FFFFC000"/>
        <rFont val="Calibri"/>
        <family val="2"/>
        <scheme val="minor"/>
      </rPr>
      <t>(اليوم، الشهر، السنة)</t>
    </r>
  </si>
  <si>
    <r>
      <t xml:space="preserve">أدخل مدة المشروع </t>
    </r>
    <r>
      <rPr>
        <sz val="10"/>
        <color rgb="FFFFC000"/>
        <rFont val="Calibri"/>
        <family val="2"/>
        <scheme val="minor"/>
      </rPr>
      <t>(أشهر أو سنوات)</t>
    </r>
  </si>
  <si>
    <t>الاعتماد المطلوب للعام الحالي</t>
  </si>
  <si>
    <t>الاعتماد المطلوب</t>
  </si>
  <si>
    <t>الاعتماد المطلوب لهذا العام وما بعده</t>
  </si>
  <si>
    <t>الاتصالات وتقنية المعلومات</t>
  </si>
  <si>
    <t>هيئة الحكومة الرقمية</t>
  </si>
  <si>
    <t>تحتوي أغلبية الجداول على معادلات احتساب تلقائي ، احرص على عدم تغيير المعادلات.</t>
  </si>
  <si>
    <t>مثال توضيحي على النص</t>
  </si>
  <si>
    <t>إيجار مبنى قطاع تقنية المعلومات</t>
  </si>
  <si>
    <t>GB</t>
  </si>
  <si>
    <t>TB</t>
  </si>
  <si>
    <t>ريال سعودي / العام</t>
  </si>
  <si>
    <t>متر مربع</t>
  </si>
  <si>
    <r>
      <t xml:space="preserve">تاريخ الشراء (بدأ مركز البيانات بالعمل) </t>
    </r>
    <r>
      <rPr>
        <b/>
        <i/>
        <sz val="10"/>
        <color rgb="FF000000"/>
        <rFont val="Calibri"/>
        <family val="2"/>
        <scheme val="minor"/>
      </rPr>
      <t>(اليوم-الشهر-السنة)</t>
    </r>
  </si>
  <si>
    <t>الاحتياج المستقبلي بالزيادة أو النقص
الحفاظ على السعة / التخفيض / الزيادة / الإقفال</t>
  </si>
  <si>
    <t>الاستخدام الحالي (بالنسبة المئوية %)</t>
  </si>
  <si>
    <t>الزيادة</t>
  </si>
  <si>
    <t>الإقفال</t>
  </si>
  <si>
    <t>3.3.1</t>
  </si>
  <si>
    <t>3.3.2</t>
  </si>
  <si>
    <t>مراكز البيانات</t>
  </si>
  <si>
    <t xml:space="preserve"> الخدمات السحابية</t>
  </si>
  <si>
    <t xml:space="preserve">موبايلي </t>
  </si>
  <si>
    <t>زين</t>
  </si>
  <si>
    <t>سلام</t>
  </si>
  <si>
    <t>البنية التحتية التي توفر الحوسبة والتخزين وسعة الشبكة</t>
  </si>
  <si>
    <t>المنصات التي تسمح بإنشاء إمكانات جديدة في التطبيقات</t>
  </si>
  <si>
    <t>منصة إعلانات عامة</t>
  </si>
  <si>
    <t>P3111111</t>
  </si>
  <si>
    <t>3 سنوات</t>
  </si>
  <si>
    <t>برنامج صيانة وتشغيل مراكز البيانات</t>
  </si>
  <si>
    <r>
      <t xml:space="preserve">في حال وجود أي نوع من الاستفسارات  يرجى التواصل عن طريق الايميل التالي: </t>
    </r>
    <r>
      <rPr>
        <b/>
        <u/>
        <sz val="10"/>
        <color rgb="FF0070C0"/>
        <rFont val="Calibri"/>
        <family val="2"/>
        <scheme val="minor"/>
      </rPr>
      <t>(it.cse@cse.gov.sa)</t>
    </r>
  </si>
  <si>
    <t>نظم الموارد المؤسسية / الإيميل / CRM</t>
  </si>
  <si>
    <t>450 مشترك</t>
  </si>
  <si>
    <t xml:space="preserve">اختيار </t>
  </si>
  <si>
    <t>ادخل إجمالي تكاليف المشروع بعد التعديلات المعتمدة</t>
  </si>
  <si>
    <t>إجمالي المبالغ المتبقية من التكاليف بعد المصروفات والاعتمادات للعام الحالي</t>
  </si>
  <si>
    <t>زيادة السعة</t>
  </si>
  <si>
    <t xml:space="preserve">الزيادة المطلوبة على إجمالي تكاليف البرامج والمشاريع القائمة </t>
  </si>
  <si>
    <t>عبداالله محمد</t>
  </si>
  <si>
    <t>emailexample@example.gov.sa</t>
  </si>
  <si>
    <t>ما تم اعتماده في سيولة حتى العام الماضي</t>
  </si>
  <si>
    <t>OSS | مفتوح المصدر</t>
  </si>
  <si>
    <t>مغلقة المصدر | CSS</t>
  </si>
  <si>
    <t>G2G | الخدمات المقدمة للقطاع العام</t>
  </si>
  <si>
    <t>G2B | الخدمات المقدمة للقطاع الخاص</t>
  </si>
  <si>
    <t>G2C | الخدمات المقدمة للأفراد</t>
  </si>
  <si>
    <t>البرامج والمشاريع القائمة / الجديدة</t>
  </si>
  <si>
    <t>اختر البرامج والمشاريع القائمة / الجديدة</t>
  </si>
  <si>
    <t>الزيادة المطلوبة على التكاليف "إذا كان المشروع قائم"</t>
  </si>
  <si>
    <t>الاعتماد حتى العام السابق "إذا كان المشروع قائم"</t>
  </si>
  <si>
    <t>الاعتماد الحالي "إذا كان المشروع قائم"</t>
  </si>
  <si>
    <t>التكاليف المؤجلة "إذا كان المشروع قائم"</t>
  </si>
  <si>
    <t xml:space="preserve">البرامج والمشاريع 
القــــــــــــــــــــــــــــــــــــــــــــــــــــــــــــــــــــــــــــــائمة </t>
  </si>
  <si>
    <t xml:space="preserve">البرامج والمشاريع 
الجديـــــــــــــــــــــــــــــــــــــــــــــــــــــــــــــدة </t>
  </si>
  <si>
    <t>Document No.EXP-IT0-TP-000023 Rev.000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</si>
</sst>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_(* #,##0.00_);_(* \(#,##0.00\);_(* &quot;-&quot;??_);_(@_)"/>
    <numFmt numFmtId="165" formatCode="_-[$SAR]\ * #,##0.00_-;\-[$SAR]\ * #,##0.00_-;_-[$SAR]\ * &quot;-&quot;??_-;_-@_-"/>
    <numFmt numFmtId="166" formatCode="_([$SAR]\ * #,##0.0_);_([$SAR]\ * \(#,##0.0\);_([$SAR]\ * &quot;-&quot;?_);_(@_)"/>
    <numFmt numFmtId="167" formatCode="_(* #,##0_);_(* \(#,##0\);_(* &quot;-&quot;??_);_(@_)"/>
    <numFmt numFmtId="168" formatCode="0_);\(0\)"/>
    <numFmt numFmtId="169" formatCode="0.0"/>
  </numFmts>
  <fonts count="45">
    <font>
      <sz val="11"/>
      <color theme="1"/>
      <name val="Calibri"/>
      <family val="2"/>
      <scheme val="minor"/>
    </font>
    <font>
      <sz val="10"/>
      <color theme="1"/>
      <name val="Arial"/>
      <family val="2"/>
    </font>
    <font>
      <u/>
      <sz val="11"/>
      <color theme="10"/>
      <name val="Calibri"/>
      <family val="2"/>
      <scheme val="minor"/>
    </font>
    <font>
      <sz val="11"/>
      <color theme="1"/>
      <name val="Calibri"/>
      <family val="2"/>
      <scheme val="minor"/>
    </font>
    <font>
      <sz val="8"/>
      <name val="Calibri"/>
      <family val="2"/>
      <scheme val="minor"/>
    </font>
    <font>
      <sz val="10"/>
      <color theme="1"/>
      <name val="DIN Next LT Arabic"/>
      <family val="2"/>
    </font>
    <font>
      <sz val="10"/>
      <name val="DIN Next LT Arabic"/>
      <family val="2"/>
    </font>
    <font>
      <b/>
      <sz val="11"/>
      <color theme="1"/>
      <name val="Calibri"/>
      <family val="2"/>
      <scheme val="minor"/>
    </font>
    <font>
      <sz val="11"/>
      <name val="Calibri"/>
      <family val="2"/>
      <scheme val="minor"/>
    </font>
    <font>
      <sz val="11"/>
      <color rgb="FFFF0000"/>
      <name val="Calibri"/>
      <family val="2"/>
      <scheme val="minor"/>
    </font>
    <font>
      <b/>
      <u/>
      <sz val="11"/>
      <color rgb="FFFF0000"/>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
      <b/>
      <sz val="14"/>
      <color theme="0"/>
      <name val="Calibri"/>
      <family val="2"/>
      <scheme val="minor"/>
    </font>
    <font>
      <b/>
      <sz val="10"/>
      <color rgb="FF002060"/>
      <name val="Calibri"/>
      <family val="2"/>
      <scheme val="minor"/>
    </font>
    <font>
      <b/>
      <sz val="10"/>
      <color theme="2" tint="-0.499984740745262"/>
      <name val="Calibri"/>
      <family val="2"/>
      <scheme val="minor"/>
    </font>
    <font>
      <b/>
      <sz val="10"/>
      <color theme="1"/>
      <name val="Calibri"/>
      <family val="2"/>
      <scheme val="minor"/>
    </font>
    <font>
      <sz val="10"/>
      <color theme="0"/>
      <name val="Calibri"/>
      <family val="2"/>
      <scheme val="minor"/>
    </font>
    <font>
      <b/>
      <sz val="10"/>
      <color theme="0"/>
      <name val="Calibri"/>
      <family val="2"/>
      <scheme val="minor"/>
    </font>
    <font>
      <i/>
      <sz val="10"/>
      <color theme="1" tint="0.499984740745262"/>
      <name val="Calibri"/>
      <family val="2"/>
      <scheme val="minor"/>
    </font>
    <font>
      <sz val="10"/>
      <color theme="1" tint="0.499984740745262"/>
      <name val="Calibri"/>
      <family val="2"/>
      <scheme val="minor"/>
    </font>
    <font>
      <b/>
      <sz val="10"/>
      <name val="Calibri"/>
      <family val="2"/>
      <scheme val="minor"/>
    </font>
    <font>
      <sz val="10"/>
      <color rgb="FFFF0000"/>
      <name val="Calibri"/>
      <family val="2"/>
      <scheme val="minor"/>
    </font>
    <font>
      <b/>
      <i/>
      <sz val="10"/>
      <color rgb="FFFF0000"/>
      <name val="Calibri"/>
      <family val="2"/>
      <scheme val="minor"/>
    </font>
    <font>
      <b/>
      <sz val="10"/>
      <color theme="1" tint="0.499984740745262"/>
      <name val="Calibri"/>
      <family val="2"/>
      <scheme val="minor"/>
    </font>
    <font>
      <sz val="10"/>
      <name val="Calibri"/>
      <family val="2"/>
      <scheme val="minor"/>
    </font>
    <font>
      <sz val="10"/>
      <color rgb="FF000000"/>
      <name val="Calibri"/>
      <family val="2"/>
      <scheme val="minor"/>
    </font>
    <font>
      <b/>
      <sz val="10"/>
      <color rgb="FFFF0000"/>
      <name val="Calibri"/>
      <family val="2"/>
      <scheme val="minor"/>
    </font>
    <font>
      <sz val="10"/>
      <color theme="2" tint="-9.9978637043366805E-2"/>
      <name val="Calibri"/>
      <family val="2"/>
      <scheme val="minor"/>
    </font>
    <font>
      <sz val="10"/>
      <color theme="0" tint="-0.249977111117893"/>
      <name val="Calibri"/>
      <family val="2"/>
      <scheme val="minor"/>
    </font>
    <font>
      <i/>
      <sz val="10"/>
      <color theme="1"/>
      <name val="Calibri"/>
      <family val="2"/>
      <scheme val="minor"/>
    </font>
    <font>
      <sz val="10"/>
      <color theme="0" tint="-0.499984740745262"/>
      <name val="Calibri"/>
      <family val="2"/>
      <scheme val="minor"/>
    </font>
    <font>
      <sz val="10"/>
      <color rgb="FFFFC000"/>
      <name val="Calibri"/>
      <family val="2"/>
      <scheme val="minor"/>
    </font>
    <font>
      <u/>
      <sz val="1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b/>
      <sz val="10"/>
      <color rgb="FF000000"/>
      <name val="DIN Next LT Arabic"/>
      <family val="2"/>
    </font>
    <font>
      <sz val="11"/>
      <color rgb="FF0070C0"/>
      <name val="Calibri"/>
      <family val="2"/>
      <scheme val="minor"/>
    </font>
    <font>
      <b/>
      <sz val="10"/>
      <color rgb="FF000000"/>
      <name val="Calibri"/>
      <family val="2"/>
      <scheme val="minor"/>
    </font>
    <font>
      <b/>
      <i/>
      <sz val="10"/>
      <color rgb="FF000000"/>
      <name val="Calibri"/>
      <family val="2"/>
      <scheme val="minor"/>
    </font>
    <font>
      <sz val="16"/>
      <color rgb="FF000000"/>
      <name val="Calibri"/>
      <family val="2"/>
      <scheme val="minor"/>
    </font>
    <font>
      <b/>
      <u/>
      <sz val="10"/>
      <color rgb="FF0070C0"/>
      <name val="Calibri"/>
      <family val="2"/>
      <scheme val="minor"/>
    </font>
    <font>
      <i/>
      <sz val="10"/>
      <name val="Calibri"/>
      <family val="2"/>
      <scheme val="minor"/>
    </font>
  </fonts>
  <fills count="25">
    <fill>
      <patternFill patternType="none"/>
    </fill>
    <fill>
      <patternFill patternType="gray125"/>
    </fill>
    <fill>
      <patternFill patternType="solid">
        <fgColor theme="2" tint="-9.9978637043366805E-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lightUp">
        <fgColor theme="0" tint="-0.14996795556505021"/>
        <bgColor indexed="65"/>
      </patternFill>
    </fill>
    <fill>
      <patternFill patternType="solid">
        <fgColor theme="0"/>
        <bgColor rgb="FF000000"/>
      </patternFill>
    </fill>
    <fill>
      <patternFill patternType="solid">
        <fgColor theme="0" tint="-0.14999847407452621"/>
        <bgColor rgb="FF000000"/>
      </patternFill>
    </fill>
    <fill>
      <patternFill patternType="solid">
        <fgColor theme="0" tint="-0.34998626667073579"/>
        <bgColor indexed="64"/>
      </patternFill>
    </fill>
    <fill>
      <patternFill patternType="solid">
        <fgColor rgb="FFDDDDDD"/>
        <bgColor indexed="64"/>
      </patternFill>
    </fill>
    <fill>
      <patternFill patternType="solid">
        <fgColor rgb="FF264B5A"/>
        <bgColor indexed="64"/>
      </patternFill>
    </fill>
    <fill>
      <patternFill patternType="solid">
        <fgColor rgb="FFA7A9AC"/>
        <bgColor indexed="64"/>
      </patternFill>
    </fill>
    <fill>
      <patternFill patternType="solid">
        <fgColor theme="4" tint="-0.249977111117893"/>
        <bgColor indexed="64"/>
      </patternFill>
    </fill>
    <fill>
      <patternFill patternType="solid">
        <fgColor rgb="FF22CCD4"/>
        <bgColor indexed="64"/>
      </patternFill>
    </fill>
    <fill>
      <patternFill patternType="solid">
        <fgColor rgb="FFD7D457"/>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EFDA"/>
        <bgColor indexed="64"/>
      </patternFill>
    </fill>
    <fill>
      <patternFill patternType="solid">
        <fgColor theme="1"/>
        <bgColor indexed="64"/>
      </patternFill>
    </fill>
    <fill>
      <patternFill patternType="solid">
        <fgColor theme="6" tint="0.79998168889431442"/>
        <bgColor indexed="64"/>
      </patternFill>
    </fill>
    <fill>
      <patternFill patternType="solid">
        <fgColor theme="9" tint="0.59999389629810485"/>
        <bgColor indexed="64"/>
      </patternFill>
    </fill>
  </fills>
  <borders count="20">
    <border>
      <left/>
      <right/>
      <top/>
      <bottom/>
      <diagonal/>
    </border>
    <border>
      <left style="hair">
        <color theme="0" tint="-0.14999847407452621"/>
      </left>
      <right style="hair">
        <color theme="0" tint="-0.14999847407452621"/>
      </right>
      <top style="hair">
        <color theme="0" tint="-0.14999847407452621"/>
      </top>
      <bottom style="hair">
        <color theme="0" tint="-0.14999847407452621"/>
      </bottom>
      <diagonal/>
    </border>
    <border>
      <left style="hair">
        <color theme="0" tint="-0.14999847407452621"/>
      </left>
      <right/>
      <top style="hair">
        <color theme="0" tint="-0.14999847407452621"/>
      </top>
      <bottom style="hair">
        <color theme="0" tint="-0.14999847407452621"/>
      </bottom>
      <diagonal/>
    </border>
    <border>
      <left/>
      <right/>
      <top style="hair">
        <color theme="0" tint="-0.14999847407452621"/>
      </top>
      <bottom style="hair">
        <color theme="0" tint="-0.14999847407452621"/>
      </bottom>
      <diagonal/>
    </border>
    <border>
      <left/>
      <right style="hair">
        <color theme="0" tint="-0.14999847407452621"/>
      </right>
      <top style="hair">
        <color theme="0" tint="-0.14999847407452621"/>
      </top>
      <bottom style="hair">
        <color theme="0" tint="-0.14999847407452621"/>
      </bottom>
      <diagonal/>
    </border>
    <border>
      <left style="hair">
        <color theme="0" tint="-0.14999847407452621"/>
      </left>
      <right style="hair">
        <color theme="0" tint="-0.14999847407452621"/>
      </right>
      <top/>
      <bottom style="hair">
        <color theme="0" tint="-0.14999847407452621"/>
      </bottom>
      <diagonal/>
    </border>
    <border>
      <left/>
      <right style="hair">
        <color theme="0" tint="-0.14999847407452621"/>
      </right>
      <top/>
      <bottom/>
      <diagonal/>
    </border>
    <border>
      <left/>
      <right/>
      <top style="hair">
        <color auto="1"/>
      </top>
      <bottom style="hair">
        <color auto="1"/>
      </bottom>
      <diagonal/>
    </border>
    <border>
      <left/>
      <right/>
      <top style="hair">
        <color auto="1"/>
      </top>
      <bottom/>
      <diagonal/>
    </border>
    <border>
      <left style="hair">
        <color rgb="FFD9D9D9"/>
      </left>
      <right style="hair">
        <color rgb="FFD9D9D9"/>
      </right>
      <top style="hair">
        <color rgb="FFD9D9D9"/>
      </top>
      <bottom style="hair">
        <color rgb="FFD9D9D9"/>
      </bottom>
      <diagonal/>
    </border>
    <border>
      <left style="hair">
        <color theme="0" tint="-0.1499984740745262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theme="0"/>
      </left>
      <right style="hair">
        <color theme="0"/>
      </right>
      <top style="hair">
        <color theme="0"/>
      </top>
      <bottom style="hair">
        <color theme="0"/>
      </bottom>
      <diagonal/>
    </border>
    <border>
      <left/>
      <right style="hair">
        <color theme="0" tint="-0.14999847407452621"/>
      </right>
      <top/>
      <bottom style="thin">
        <color indexed="64"/>
      </bottom>
      <diagonal/>
    </border>
    <border>
      <left/>
      <right style="hair">
        <color theme="0" tint="-0.14999847407452621"/>
      </right>
      <top style="thin">
        <color indexed="64"/>
      </top>
      <bottom/>
      <diagonal/>
    </border>
  </borders>
  <cellStyleXfs count="6">
    <xf numFmtId="0" fontId="0" fillId="0" borderId="0"/>
    <xf numFmtId="0" fontId="2" fillId="0" borderId="0" applyNumberFormat="0" applyFill="0" applyBorder="0" applyAlignment="0" applyProtection="0"/>
    <xf numFmtId="9" fontId="3" fillId="0" borderId="0" applyFont="0" applyFill="0" applyBorder="0" applyAlignment="0" applyProtection="0"/>
    <xf numFmtId="0" fontId="3" fillId="0" borderId="0"/>
    <xf numFmtId="0" fontId="1" fillId="0" borderId="0"/>
    <xf numFmtId="164" fontId="3" fillId="0" borderId="0" applyFont="0" applyFill="0" applyBorder="0" applyAlignment="0" applyProtection="0"/>
  </cellStyleXfs>
  <cellXfs count="257">
    <xf numFmtId="0" fontId="0" fillId="0" borderId="0" xfId="0"/>
    <xf numFmtId="0" fontId="5"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wrapText="1"/>
    </xf>
    <xf numFmtId="167" fontId="0" fillId="0" borderId="0" xfId="5" applyNumberFormat="1" applyFont="1"/>
    <xf numFmtId="0" fontId="7" fillId="0" borderId="0" xfId="0" applyFont="1" applyAlignment="1">
      <alignment horizontal="center"/>
    </xf>
    <xf numFmtId="49" fontId="6" fillId="5" borderId="0" xfId="2" applyNumberFormat="1" applyFont="1" applyFill="1" applyBorder="1" applyAlignment="1" applyProtection="1">
      <alignment horizontal="right" vertical="center"/>
      <protection locked="0"/>
    </xf>
    <xf numFmtId="0" fontId="0" fillId="0" borderId="0" xfId="0" applyAlignment="1">
      <alignment horizontal="right"/>
    </xf>
    <xf numFmtId="0" fontId="0" fillId="0" borderId="0" xfId="0" applyAlignment="1">
      <alignment horizontal="right" readingOrder="2"/>
    </xf>
    <xf numFmtId="0" fontId="9" fillId="0" borderId="0" xfId="0" applyFont="1" applyAlignment="1">
      <alignment wrapText="1"/>
    </xf>
    <xf numFmtId="0" fontId="13" fillId="0" borderId="0" xfId="0" applyFont="1" applyAlignment="1">
      <alignment horizontal="right"/>
    </xf>
    <xf numFmtId="0" fontId="13" fillId="14" borderId="0" xfId="0" applyFont="1" applyFill="1" applyAlignment="1">
      <alignment horizontal="right"/>
    </xf>
    <xf numFmtId="0" fontId="13" fillId="14" borderId="0" xfId="0" applyFont="1" applyFill="1" applyAlignment="1">
      <alignment horizontal="right" vertical="center"/>
    </xf>
    <xf numFmtId="0" fontId="13" fillId="2" borderId="0" xfId="0" applyFont="1" applyFill="1"/>
    <xf numFmtId="0" fontId="15" fillId="14" borderId="0" xfId="0" applyFont="1" applyFill="1" applyAlignment="1">
      <alignment horizontal="center" vertical="center"/>
    </xf>
    <xf numFmtId="0" fontId="13" fillId="19" borderId="1" xfId="0" applyFont="1" applyFill="1" applyBorder="1" applyAlignment="1" applyProtection="1">
      <alignment horizontal="right" vertical="center"/>
      <protection locked="0"/>
    </xf>
    <xf numFmtId="0" fontId="17" fillId="19" borderId="3" xfId="0" applyFont="1" applyFill="1" applyBorder="1" applyAlignment="1">
      <alignment vertical="center"/>
    </xf>
    <xf numFmtId="0" fontId="17" fillId="19" borderId="4" xfId="0" applyFont="1" applyFill="1" applyBorder="1" applyAlignment="1">
      <alignment vertical="center"/>
    </xf>
    <xf numFmtId="0" fontId="13" fillId="11" borderId="0" xfId="0" applyFont="1" applyFill="1" applyAlignment="1">
      <alignment horizontal="right"/>
    </xf>
    <xf numFmtId="0" fontId="17" fillId="5" borderId="2" xfId="0" applyFont="1" applyFill="1" applyBorder="1" applyAlignment="1" applyProtection="1">
      <alignment vertical="center"/>
      <protection locked="0"/>
    </xf>
    <xf numFmtId="0" fontId="17" fillId="5" borderId="3" xfId="0" applyFont="1" applyFill="1" applyBorder="1" applyAlignment="1">
      <alignment vertical="center"/>
    </xf>
    <xf numFmtId="0" fontId="17" fillId="5" borderId="4" xfId="0" applyFont="1" applyFill="1" applyBorder="1" applyAlignment="1">
      <alignment vertical="center"/>
    </xf>
    <xf numFmtId="0" fontId="16" fillId="11" borderId="0" xfId="0" applyFont="1" applyFill="1" applyAlignment="1">
      <alignment horizontal="right" vertical="center"/>
    </xf>
    <xf numFmtId="0" fontId="17" fillId="19" borderId="3" xfId="0" applyFont="1" applyFill="1" applyBorder="1" applyAlignment="1">
      <alignment horizontal="right" vertical="center"/>
    </xf>
    <xf numFmtId="0" fontId="17" fillId="19" borderId="4" xfId="0" applyFont="1" applyFill="1" applyBorder="1" applyAlignment="1">
      <alignment horizontal="right" vertical="center"/>
    </xf>
    <xf numFmtId="0" fontId="13" fillId="0" borderId="0" xfId="0" applyFont="1"/>
    <xf numFmtId="0" fontId="18" fillId="16" borderId="0" xfId="0" applyFont="1" applyFill="1" applyAlignment="1">
      <alignment horizontal="right" vertical="center"/>
    </xf>
    <xf numFmtId="0" fontId="19" fillId="16" borderId="0" xfId="0" applyFont="1" applyFill="1" applyAlignment="1">
      <alignment horizontal="right" vertical="center"/>
    </xf>
    <xf numFmtId="0" fontId="19" fillId="15" borderId="0" xfId="0" applyFont="1" applyFill="1" applyAlignment="1">
      <alignment horizontal="right" vertical="center"/>
    </xf>
    <xf numFmtId="0" fontId="18" fillId="15" borderId="0" xfId="0" applyFont="1" applyFill="1" applyAlignment="1">
      <alignment horizontal="right" vertical="center"/>
    </xf>
    <xf numFmtId="0" fontId="13" fillId="2" borderId="0" xfId="0" applyFont="1" applyFill="1" applyAlignment="1">
      <alignment vertical="center"/>
    </xf>
    <xf numFmtId="0" fontId="17" fillId="0" borderId="0" xfId="0" applyFont="1" applyAlignment="1">
      <alignment horizontal="right" vertical="center"/>
    </xf>
    <xf numFmtId="0" fontId="13" fillId="16" borderId="0" xfId="0" applyFont="1" applyFill="1" applyAlignment="1">
      <alignment horizontal="right" vertical="center"/>
    </xf>
    <xf numFmtId="0" fontId="13" fillId="15" borderId="0" xfId="0" applyFont="1" applyFill="1" applyAlignment="1">
      <alignment horizontal="right" vertical="center"/>
    </xf>
    <xf numFmtId="0" fontId="13" fillId="0" borderId="0" xfId="0" applyFont="1" applyAlignment="1">
      <alignment horizontal="right" vertical="center"/>
    </xf>
    <xf numFmtId="0" fontId="20" fillId="0" borderId="0" xfId="0" applyFont="1" applyAlignment="1">
      <alignment horizontal="right" vertical="center"/>
    </xf>
    <xf numFmtId="0" fontId="21" fillId="0" borderId="0" xfId="0" applyFont="1" applyAlignment="1">
      <alignment horizontal="right" vertical="center"/>
    </xf>
    <xf numFmtId="0" fontId="13" fillId="0" borderId="0" xfId="0" applyFont="1" applyAlignment="1">
      <alignment vertical="center"/>
    </xf>
    <xf numFmtId="0" fontId="13" fillId="0" borderId="7" xfId="0" applyFont="1" applyBorder="1" applyAlignment="1">
      <alignment horizontal="right" vertical="center" indent="1"/>
    </xf>
    <xf numFmtId="0" fontId="13" fillId="7" borderId="7" xfId="0" applyFont="1" applyFill="1" applyBorder="1" applyAlignment="1">
      <alignment horizontal="right" vertical="center"/>
    </xf>
    <xf numFmtId="9" fontId="13" fillId="4" borderId="7" xfId="0" applyNumberFormat="1" applyFont="1" applyFill="1" applyBorder="1" applyAlignment="1">
      <alignment horizontal="right" vertical="center"/>
    </xf>
    <xf numFmtId="9" fontId="13" fillId="4" borderId="7" xfId="2" applyFont="1" applyFill="1" applyBorder="1" applyAlignment="1" applyProtection="1">
      <alignment horizontal="right" vertical="center"/>
    </xf>
    <xf numFmtId="0" fontId="13" fillId="2" borderId="0" xfId="0" applyFont="1" applyFill="1" applyAlignment="1">
      <alignment horizontal="right"/>
    </xf>
    <xf numFmtId="0" fontId="17" fillId="14" borderId="0" xfId="0" applyFont="1" applyFill="1" applyAlignment="1">
      <alignment horizontal="right" vertical="center"/>
    </xf>
    <xf numFmtId="0" fontId="17" fillId="14" borderId="0" xfId="0" applyFont="1" applyFill="1" applyAlignment="1">
      <alignment horizontal="right"/>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3" fillId="11" borderId="0" xfId="0" applyFont="1" applyFill="1"/>
    <xf numFmtId="0" fontId="17" fillId="0" borderId="3" xfId="0" applyFont="1" applyBorder="1" applyAlignment="1">
      <alignment horizontal="right" vertical="center"/>
    </xf>
    <xf numFmtId="0" fontId="17" fillId="0" borderId="4" xfId="0" applyFont="1" applyBorder="1" applyAlignment="1">
      <alignment horizontal="right" vertical="center"/>
    </xf>
    <xf numFmtId="0" fontId="17" fillId="0" borderId="2" xfId="0" applyFont="1" applyBorder="1" applyAlignment="1">
      <alignment horizontal="right" vertical="center"/>
    </xf>
    <xf numFmtId="0" fontId="13" fillId="11" borderId="0" xfId="0" applyFont="1" applyFill="1" applyAlignment="1">
      <alignment horizontal="right" vertical="center"/>
    </xf>
    <xf numFmtId="0" fontId="13" fillId="2" borderId="0" xfId="0" applyFont="1" applyFill="1" applyAlignment="1">
      <alignment horizontal="right" vertical="center"/>
    </xf>
    <xf numFmtId="0" fontId="17" fillId="4" borderId="0" xfId="0" applyFont="1" applyFill="1" applyAlignment="1">
      <alignment horizontal="right" vertical="center"/>
    </xf>
    <xf numFmtId="0" fontId="13" fillId="4" borderId="0" xfId="0" applyFont="1" applyFill="1" applyAlignment="1">
      <alignment horizontal="right"/>
    </xf>
    <xf numFmtId="0" fontId="19" fillId="3" borderId="1" xfId="0" applyFont="1" applyFill="1" applyBorder="1" applyAlignment="1">
      <alignment horizontal="right" vertical="center"/>
    </xf>
    <xf numFmtId="0" fontId="19" fillId="3" borderId="1" xfId="0" applyFont="1" applyFill="1" applyBorder="1" applyAlignment="1">
      <alignment horizontal="right" vertical="center" wrapText="1"/>
    </xf>
    <xf numFmtId="0" fontId="23" fillId="4" borderId="0" xfId="0" applyFont="1" applyFill="1" applyAlignment="1">
      <alignment horizontal="right" vertical="center" wrapText="1"/>
    </xf>
    <xf numFmtId="0" fontId="13" fillId="0" borderId="1" xfId="0" applyFont="1" applyBorder="1" applyAlignment="1">
      <alignment horizontal="right" vertical="center"/>
    </xf>
    <xf numFmtId="0" fontId="24" fillId="4" borderId="0" xfId="0" applyFont="1" applyFill="1" applyAlignment="1">
      <alignment horizontal="right" vertical="center"/>
    </xf>
    <xf numFmtId="0" fontId="25" fillId="4" borderId="0" xfId="0" applyFont="1" applyFill="1" applyAlignment="1">
      <alignment horizontal="right" vertical="center"/>
    </xf>
    <xf numFmtId="0" fontId="26" fillId="10" borderId="0" xfId="0" applyFont="1" applyFill="1" applyAlignment="1">
      <alignment horizontal="right" vertical="center" indent="1"/>
    </xf>
    <xf numFmtId="41" fontId="27" fillId="19" borderId="9" xfId="0" applyNumberFormat="1" applyFont="1" applyFill="1" applyBorder="1" applyAlignment="1">
      <alignment horizontal="right" vertical="center"/>
    </xf>
    <xf numFmtId="166" fontId="26" fillId="19" borderId="9" xfId="0" applyNumberFormat="1" applyFont="1" applyFill="1" applyBorder="1" applyAlignment="1">
      <alignment horizontal="right" vertical="center"/>
    </xf>
    <xf numFmtId="9" fontId="27" fillId="19" borderId="9" xfId="2" applyFont="1" applyFill="1" applyBorder="1" applyAlignment="1" applyProtection="1">
      <alignment horizontal="right" vertical="center"/>
    </xf>
    <xf numFmtId="14" fontId="27" fillId="19" borderId="9" xfId="0" applyNumberFormat="1" applyFont="1" applyFill="1" applyBorder="1" applyAlignment="1">
      <alignment horizontal="right" vertical="center"/>
    </xf>
    <xf numFmtId="20" fontId="27" fillId="19" borderId="9" xfId="0" applyNumberFormat="1" applyFont="1" applyFill="1" applyBorder="1" applyAlignment="1">
      <alignment horizontal="right" vertical="center"/>
    </xf>
    <xf numFmtId="41" fontId="27" fillId="8" borderId="9" xfId="0" applyNumberFormat="1" applyFont="1" applyFill="1" applyBorder="1" applyAlignment="1">
      <alignment horizontal="right" vertical="center"/>
    </xf>
    <xf numFmtId="41" fontId="27" fillId="9" borderId="9" xfId="0" applyNumberFormat="1" applyFont="1" applyFill="1" applyBorder="1" applyAlignment="1">
      <alignment horizontal="right" vertical="center"/>
    </xf>
    <xf numFmtId="0" fontId="14" fillId="14" borderId="0" xfId="0" applyFont="1" applyFill="1" applyAlignment="1">
      <alignment vertical="center"/>
    </xf>
    <xf numFmtId="0" fontId="13" fillId="18" borderId="0" xfId="0" applyFont="1" applyFill="1" applyAlignment="1">
      <alignment horizontal="right" vertical="center"/>
    </xf>
    <xf numFmtId="0" fontId="17" fillId="18" borderId="0" xfId="0" applyFont="1" applyFill="1" applyAlignment="1">
      <alignment horizontal="right" vertical="center"/>
    </xf>
    <xf numFmtId="0" fontId="13" fillId="17" borderId="0" xfId="0" applyFont="1" applyFill="1" applyAlignment="1">
      <alignment horizontal="right" vertical="center"/>
    </xf>
    <xf numFmtId="0" fontId="18" fillId="2" borderId="0" xfId="0" applyFont="1" applyFill="1" applyAlignment="1">
      <alignment horizontal="right" vertical="center"/>
    </xf>
    <xf numFmtId="0" fontId="19" fillId="0" borderId="0" xfId="0" applyFont="1" applyAlignment="1">
      <alignment horizontal="right" vertical="center"/>
    </xf>
    <xf numFmtId="0" fontId="25" fillId="0" borderId="12" xfId="0" applyFont="1" applyBorder="1" applyAlignment="1">
      <alignment vertical="center"/>
    </xf>
    <xf numFmtId="0" fontId="25" fillId="0" borderId="13" xfId="0" applyFont="1" applyBorder="1" applyAlignment="1">
      <alignment vertical="center"/>
    </xf>
    <xf numFmtId="0" fontId="25" fillId="0" borderId="14" xfId="0" applyFont="1" applyBorder="1" applyAlignment="1">
      <alignment vertical="center"/>
    </xf>
    <xf numFmtId="0" fontId="19" fillId="12" borderId="1" xfId="0" applyFont="1" applyFill="1" applyBorder="1" applyAlignment="1">
      <alignment horizontal="right" vertical="center"/>
    </xf>
    <xf numFmtId="0" fontId="26" fillId="4" borderId="1" xfId="0" applyFont="1" applyFill="1" applyBorder="1" applyAlignment="1">
      <alignment horizontal="right" vertical="center"/>
    </xf>
    <xf numFmtId="1" fontId="19" fillId="12" borderId="5" xfId="0" applyNumberFormat="1" applyFont="1" applyFill="1" applyBorder="1" applyAlignment="1">
      <alignment horizontal="center" vertical="center"/>
    </xf>
    <xf numFmtId="0" fontId="17" fillId="0" borderId="1" xfId="0" applyFont="1" applyBorder="1" applyAlignment="1">
      <alignment horizontal="right" vertical="center"/>
    </xf>
    <xf numFmtId="0" fontId="29" fillId="0" borderId="1" xfId="0" applyFont="1" applyBorder="1" applyAlignment="1">
      <alignment horizontal="right" vertical="center"/>
    </xf>
    <xf numFmtId="167" fontId="13" fillId="19" borderId="1" xfId="5" applyNumberFormat="1" applyFont="1" applyFill="1" applyBorder="1" applyAlignment="1" applyProtection="1">
      <alignment horizontal="right" vertical="center"/>
      <protection locked="0"/>
    </xf>
    <xf numFmtId="167" fontId="13" fillId="0" borderId="1" xfId="5" applyNumberFormat="1" applyFont="1" applyFill="1" applyBorder="1" applyAlignment="1" applyProtection="1">
      <alignment horizontal="right" vertical="center"/>
    </xf>
    <xf numFmtId="0" fontId="23" fillId="0" borderId="1" xfId="0" applyFont="1" applyBorder="1" applyAlignment="1">
      <alignment horizontal="right" vertical="center"/>
    </xf>
    <xf numFmtId="0" fontId="13" fillId="0" borderId="0" xfId="0" applyFont="1" applyAlignment="1" applyProtection="1">
      <alignment horizontal="right" vertical="center"/>
      <protection locked="0"/>
    </xf>
    <xf numFmtId="0" fontId="17" fillId="0" borderId="1" xfId="0" applyFont="1" applyBorder="1" applyAlignment="1">
      <alignment horizontal="right" vertical="center" wrapText="1"/>
    </xf>
    <xf numFmtId="0" fontId="23" fillId="0" borderId="0" xfId="0" applyFont="1" applyAlignment="1">
      <alignment horizontal="right" vertical="center"/>
    </xf>
    <xf numFmtId="0" fontId="13" fillId="0" borderId="1" xfId="0" applyFont="1" applyBorder="1" applyAlignment="1">
      <alignment horizontal="right" vertical="center" wrapText="1"/>
    </xf>
    <xf numFmtId="0" fontId="18" fillId="0" borderId="0" xfId="0" applyFont="1" applyAlignment="1">
      <alignment horizontal="right" vertical="center"/>
    </xf>
    <xf numFmtId="0" fontId="25" fillId="0" borderId="0" xfId="0" applyFont="1" applyAlignment="1">
      <alignment horizontal="right" vertical="center"/>
    </xf>
    <xf numFmtId="0" fontId="22" fillId="4" borderId="1" xfId="0" applyFont="1" applyFill="1" applyBorder="1" applyAlignment="1">
      <alignment horizontal="right" vertical="center"/>
    </xf>
    <xf numFmtId="165" fontId="26" fillId="19" borderId="1" xfId="0" applyNumberFormat="1" applyFont="1" applyFill="1" applyBorder="1" applyAlignment="1" applyProtection="1">
      <alignment horizontal="right" vertical="center"/>
      <protection locked="0"/>
    </xf>
    <xf numFmtId="0" fontId="26" fillId="0" borderId="1" xfId="0" applyFont="1" applyBorder="1" applyAlignment="1">
      <alignment horizontal="right" vertical="center"/>
    </xf>
    <xf numFmtId="0" fontId="26" fillId="0" borderId="1" xfId="0" applyFont="1" applyBorder="1" applyAlignment="1">
      <alignment horizontal="right" vertical="center" wrapText="1"/>
    </xf>
    <xf numFmtId="0" fontId="30" fillId="0" borderId="1" xfId="0" applyFont="1" applyBorder="1" applyAlignment="1">
      <alignment horizontal="right" vertical="center"/>
    </xf>
    <xf numFmtId="0" fontId="13" fillId="12" borderId="0" xfId="0" applyFont="1" applyFill="1" applyAlignment="1">
      <alignment horizontal="right" vertical="center"/>
    </xf>
    <xf numFmtId="0" fontId="13" fillId="0" borderId="0" xfId="0" applyFont="1" applyAlignment="1">
      <alignment horizontal="left" vertical="center"/>
    </xf>
    <xf numFmtId="0" fontId="2" fillId="0" borderId="0" xfId="1" applyFill="1" applyAlignment="1" applyProtection="1">
      <alignment vertical="center"/>
    </xf>
    <xf numFmtId="0" fontId="2" fillId="0" borderId="0" xfId="1" applyFill="1" applyAlignment="1" applyProtection="1">
      <alignment horizontal="right" vertical="center"/>
    </xf>
    <xf numFmtId="0" fontId="17" fillId="0" borderId="0" xfId="0" applyFont="1" applyAlignment="1">
      <alignment horizontal="center" vertical="center"/>
    </xf>
    <xf numFmtId="0" fontId="28" fillId="0" borderId="0" xfId="0" applyFont="1" applyAlignment="1">
      <alignment horizontal="center" vertical="center"/>
    </xf>
    <xf numFmtId="0" fontId="22" fillId="0" borderId="1" xfId="0" applyFont="1" applyBorder="1" applyAlignment="1">
      <alignment horizontal="right" vertical="center" wrapText="1"/>
    </xf>
    <xf numFmtId="9" fontId="13" fillId="19" borderId="1" xfId="2" applyFont="1" applyFill="1" applyBorder="1" applyAlignment="1" applyProtection="1">
      <alignment horizontal="right" vertical="center"/>
      <protection locked="0"/>
    </xf>
    <xf numFmtId="165" fontId="22" fillId="0" borderId="0" xfId="0" applyNumberFormat="1" applyFont="1" applyAlignment="1">
      <alignment vertical="center"/>
    </xf>
    <xf numFmtId="49" fontId="13" fillId="19" borderId="1" xfId="0" applyNumberFormat="1" applyFont="1" applyFill="1" applyBorder="1" applyAlignment="1" applyProtection="1">
      <alignment horizontal="right" vertical="center"/>
      <protection locked="0"/>
    </xf>
    <xf numFmtId="14" fontId="13" fillId="19" borderId="1" xfId="2" applyNumberFormat="1" applyFont="1" applyFill="1" applyBorder="1" applyAlignment="1" applyProtection="1">
      <alignment horizontal="right" vertical="center"/>
      <protection locked="0"/>
    </xf>
    <xf numFmtId="0" fontId="22" fillId="6" borderId="0" xfId="0" applyFont="1" applyFill="1" applyAlignment="1">
      <alignment vertical="center"/>
    </xf>
    <xf numFmtId="0" fontId="22" fillId="6" borderId="0" xfId="0" applyFont="1" applyFill="1" applyAlignment="1">
      <alignment horizontal="right" vertical="center"/>
    </xf>
    <xf numFmtId="0" fontId="22" fillId="0" borderId="0" xfId="0" applyFont="1" applyAlignment="1">
      <alignment horizontal="center" vertical="center"/>
    </xf>
    <xf numFmtId="9" fontId="19" fillId="12" borderId="17" xfId="2" applyFont="1" applyFill="1" applyBorder="1" applyAlignment="1" applyProtection="1">
      <alignment horizontal="center" vertical="center" wrapText="1"/>
    </xf>
    <xf numFmtId="9" fontId="13" fillId="0" borderId="0" xfId="2" applyFont="1" applyAlignment="1" applyProtection="1">
      <alignment horizontal="right" vertical="center"/>
    </xf>
    <xf numFmtId="9" fontId="21" fillId="0" borderId="5" xfId="2" applyFont="1" applyFill="1" applyBorder="1" applyAlignment="1" applyProtection="1">
      <alignment horizontal="right" vertical="top" wrapText="1"/>
    </xf>
    <xf numFmtId="9" fontId="21" fillId="0" borderId="0" xfId="2" applyFont="1" applyFill="1" applyBorder="1" applyAlignment="1" applyProtection="1">
      <alignment horizontal="right" vertical="top" wrapText="1"/>
    </xf>
    <xf numFmtId="49" fontId="13" fillId="19" borderId="1" xfId="2" applyNumberFormat="1" applyFont="1" applyFill="1" applyBorder="1" applyAlignment="1" applyProtection="1">
      <alignment horizontal="right" vertical="center"/>
      <protection locked="0"/>
    </xf>
    <xf numFmtId="49" fontId="13" fillId="5" borderId="1" xfId="2" applyNumberFormat="1" applyFont="1" applyFill="1" applyBorder="1" applyAlignment="1" applyProtection="1">
      <alignment horizontal="right" vertical="center" readingOrder="2"/>
      <protection locked="0"/>
    </xf>
    <xf numFmtId="165" fontId="26" fillId="0" borderId="1" xfId="0" applyNumberFormat="1" applyFont="1" applyBorder="1" applyAlignment="1" applyProtection="1">
      <alignment horizontal="right" vertical="center"/>
      <protection locked="0"/>
    </xf>
    <xf numFmtId="0" fontId="13" fillId="21" borderId="0" xfId="0" applyFont="1" applyFill="1" applyAlignment="1">
      <alignment horizontal="right" vertical="center"/>
    </xf>
    <xf numFmtId="0" fontId="13" fillId="0" borderId="0" xfId="0" applyFont="1" applyAlignment="1">
      <alignment horizontal="center" vertical="center"/>
    </xf>
    <xf numFmtId="0" fontId="22" fillId="0" borderId="1" xfId="0" applyFont="1" applyBorder="1" applyAlignment="1">
      <alignment horizontal="right" vertical="center"/>
    </xf>
    <xf numFmtId="0" fontId="19" fillId="12" borderId="11" xfId="0" applyFont="1" applyFill="1" applyBorder="1" applyAlignment="1">
      <alignment horizontal="right" vertical="center"/>
    </xf>
    <xf numFmtId="0" fontId="26" fillId="0" borderId="11" xfId="0" applyFont="1" applyBorder="1" applyAlignment="1">
      <alignment horizontal="right" vertical="center"/>
    </xf>
    <xf numFmtId="0" fontId="22" fillId="0" borderId="11" xfId="0" applyFont="1" applyBorder="1" applyAlignment="1">
      <alignment horizontal="right" vertical="center"/>
    </xf>
    <xf numFmtId="9" fontId="8" fillId="0" borderId="11" xfId="2" applyFont="1" applyFill="1" applyBorder="1" applyAlignment="1">
      <alignment horizontal="center" vertical="center" wrapText="1" readingOrder="2"/>
    </xf>
    <xf numFmtId="0" fontId="26" fillId="4" borderId="11" xfId="0" applyFont="1" applyFill="1" applyBorder="1" applyAlignment="1">
      <alignment horizontal="right" vertical="center"/>
    </xf>
    <xf numFmtId="0" fontId="34" fillId="0" borderId="11" xfId="1" applyFont="1" applyBorder="1" applyAlignment="1" applyProtection="1">
      <alignment horizontal="center" vertical="center"/>
    </xf>
    <xf numFmtId="1" fontId="19" fillId="12" borderId="1" xfId="0" applyNumberFormat="1" applyFont="1" applyFill="1" applyBorder="1" applyAlignment="1">
      <alignment horizontal="center" vertical="center"/>
    </xf>
    <xf numFmtId="0" fontId="19" fillId="12" borderId="1" xfId="0" applyFont="1" applyFill="1" applyBorder="1" applyAlignment="1">
      <alignment horizontal="center" vertical="center"/>
    </xf>
    <xf numFmtId="0" fontId="19" fillId="12" borderId="11" xfId="0" applyFont="1" applyFill="1" applyBorder="1" applyAlignment="1">
      <alignment horizontal="center" vertical="center"/>
    </xf>
    <xf numFmtId="0" fontId="11" fillId="12" borderId="11" xfId="0" applyFont="1" applyFill="1" applyBorder="1" applyAlignment="1">
      <alignment horizontal="right" vertical="center" wrapText="1" readingOrder="2"/>
    </xf>
    <xf numFmtId="0" fontId="11" fillId="12" borderId="11" xfId="0" applyFont="1" applyFill="1" applyBorder="1" applyAlignment="1">
      <alignment vertical="center" wrapText="1"/>
    </xf>
    <xf numFmtId="168" fontId="19" fillId="12" borderId="11" xfId="5" applyNumberFormat="1" applyFont="1" applyFill="1" applyBorder="1" applyAlignment="1" applyProtection="1">
      <alignment horizontal="center" vertical="center"/>
    </xf>
    <xf numFmtId="0" fontId="19" fillId="12" borderId="17" xfId="2" applyNumberFormat="1" applyFont="1" applyFill="1" applyBorder="1" applyAlignment="1" applyProtection="1">
      <alignment horizontal="center" vertical="center" wrapText="1"/>
    </xf>
    <xf numFmtId="0" fontId="19" fillId="12" borderId="17" xfId="2" applyNumberFormat="1" applyFont="1" applyFill="1" applyBorder="1" applyAlignment="1" applyProtection="1">
      <alignment horizontal="center" vertical="center" wrapText="1" readingOrder="2"/>
    </xf>
    <xf numFmtId="9" fontId="19" fillId="13" borderId="0" xfId="2" applyFont="1" applyFill="1" applyBorder="1" applyAlignment="1" applyProtection="1">
      <alignment horizontal="center" vertical="center" wrapText="1"/>
    </xf>
    <xf numFmtId="167" fontId="13" fillId="19" borderId="1" xfId="5" applyNumberFormat="1" applyFont="1" applyFill="1" applyBorder="1" applyAlignment="1" applyProtection="1">
      <alignment horizontal="center" vertical="center"/>
      <protection locked="0"/>
    </xf>
    <xf numFmtId="167" fontId="13" fillId="19" borderId="1" xfId="5" applyNumberFormat="1" applyFont="1" applyFill="1" applyBorder="1" applyAlignment="1" applyProtection="1">
      <alignment vertical="center"/>
      <protection locked="0"/>
    </xf>
    <xf numFmtId="167" fontId="17" fillId="0" borderId="11" xfId="5" applyNumberFormat="1" applyFont="1" applyBorder="1" applyAlignment="1" applyProtection="1">
      <alignment horizontal="center" vertical="center"/>
    </xf>
    <xf numFmtId="0" fontId="8" fillId="0" borderId="11" xfId="0" applyFont="1" applyBorder="1" applyAlignment="1">
      <alignment horizontal="center" vertical="center" wrapText="1"/>
    </xf>
    <xf numFmtId="0" fontId="13" fillId="19" borderId="1" xfId="2" applyNumberFormat="1" applyFont="1" applyFill="1" applyBorder="1" applyAlignment="1" applyProtection="1">
      <alignment horizontal="right" vertical="center" readingOrder="2"/>
      <protection locked="0"/>
    </xf>
    <xf numFmtId="0" fontId="35" fillId="0" borderId="0" xfId="0" applyFont="1" applyAlignment="1">
      <alignment horizontal="center" vertical="center" wrapText="1"/>
    </xf>
    <xf numFmtId="0" fontId="35" fillId="0" borderId="0" xfId="0" applyFont="1" applyAlignment="1">
      <alignment vertical="center" wrapText="1"/>
    </xf>
    <xf numFmtId="0" fontId="36" fillId="0" borderId="0" xfId="0" applyFont="1" applyAlignment="1">
      <alignment horizontal="center" vertical="center" wrapText="1"/>
    </xf>
    <xf numFmtId="0" fontId="36" fillId="0" borderId="11" xfId="0" applyFont="1" applyBorder="1" applyAlignment="1">
      <alignment horizontal="right" vertical="center" wrapText="1"/>
    </xf>
    <xf numFmtId="0" fontId="36" fillId="0" borderId="11" xfId="0" applyFont="1" applyBorder="1" applyAlignment="1">
      <alignment horizontal="center" vertical="center" wrapText="1"/>
    </xf>
    <xf numFmtId="0" fontId="8" fillId="21" borderId="11" xfId="0" applyFont="1" applyFill="1" applyBorder="1" applyAlignment="1">
      <alignment vertical="center"/>
    </xf>
    <xf numFmtId="0" fontId="8" fillId="21" borderId="11" xfId="0" applyFont="1" applyFill="1" applyBorder="1" applyAlignment="1">
      <alignment vertical="center" wrapText="1"/>
    </xf>
    <xf numFmtId="0" fontId="38" fillId="0" borderId="0" xfId="0" applyFont="1" applyAlignment="1">
      <alignment horizontal="center" vertical="center"/>
    </xf>
    <xf numFmtId="0" fontId="35" fillId="21" borderId="11" xfId="0" applyFont="1" applyFill="1" applyBorder="1" applyAlignment="1">
      <alignment vertical="center"/>
    </xf>
    <xf numFmtId="0" fontId="35" fillId="21" borderId="11" xfId="0" applyFont="1" applyFill="1" applyBorder="1" applyAlignment="1">
      <alignment vertical="center" wrapText="1"/>
    </xf>
    <xf numFmtId="0" fontId="37" fillId="21" borderId="11" xfId="0" applyFont="1" applyFill="1" applyBorder="1" applyAlignment="1">
      <alignment vertical="center" wrapText="1"/>
    </xf>
    <xf numFmtId="1" fontId="35" fillId="21" borderId="11" xfId="0" applyNumberFormat="1" applyFont="1" applyFill="1" applyBorder="1" applyAlignment="1">
      <alignment vertical="center" wrapText="1"/>
    </xf>
    <xf numFmtId="0" fontId="0" fillId="14" borderId="0" xfId="0" applyFill="1"/>
    <xf numFmtId="0" fontId="0" fillId="18" borderId="0" xfId="0" applyFill="1"/>
    <xf numFmtId="0" fontId="18" fillId="16" borderId="0" xfId="0" applyFont="1" applyFill="1" applyAlignment="1">
      <alignment horizontal="center" vertical="center"/>
    </xf>
    <xf numFmtId="165" fontId="26" fillId="19" borderId="11" xfId="0" applyNumberFormat="1" applyFont="1" applyFill="1" applyBorder="1" applyAlignment="1" applyProtection="1">
      <alignment horizontal="right" vertical="center"/>
      <protection locked="0"/>
    </xf>
    <xf numFmtId="0" fontId="8" fillId="21" borderId="11" xfId="0" applyFont="1" applyFill="1" applyBorder="1" applyAlignment="1">
      <alignment horizontal="right" vertical="center" wrapText="1"/>
    </xf>
    <xf numFmtId="0" fontId="8" fillId="18" borderId="11" xfId="0" applyFont="1" applyFill="1" applyBorder="1" applyAlignment="1">
      <alignment vertical="center" wrapText="1"/>
    </xf>
    <xf numFmtId="0" fontId="13" fillId="21" borderId="1" xfId="0" applyFont="1" applyFill="1" applyBorder="1" applyAlignment="1">
      <alignment horizontal="right" vertical="center" wrapText="1"/>
    </xf>
    <xf numFmtId="0" fontId="17" fillId="19" borderId="2" xfId="0" applyFont="1" applyFill="1" applyBorder="1" applyAlignment="1" applyProtection="1">
      <alignment horizontal="right" vertical="center"/>
      <protection locked="0"/>
    </xf>
    <xf numFmtId="0" fontId="2" fillId="19" borderId="2" xfId="1" applyFill="1" applyBorder="1" applyAlignment="1" applyProtection="1">
      <alignment horizontal="right" vertical="center"/>
      <protection locked="0"/>
    </xf>
    <xf numFmtId="0" fontId="39" fillId="0" borderId="0" xfId="0" applyFont="1" applyAlignment="1">
      <alignment horizontal="right"/>
    </xf>
    <xf numFmtId="0" fontId="39" fillId="0" borderId="0" xfId="0" applyFont="1" applyAlignment="1">
      <alignment horizontal="right" indent="1"/>
    </xf>
    <xf numFmtId="0" fontId="26" fillId="4" borderId="0" xfId="0" applyFont="1" applyFill="1" applyAlignment="1">
      <alignment horizontal="right" vertical="center"/>
    </xf>
    <xf numFmtId="0" fontId="21" fillId="4" borderId="0" xfId="0" applyFont="1" applyFill="1" applyAlignment="1">
      <alignment horizontal="right" vertical="center"/>
    </xf>
    <xf numFmtId="167" fontId="26" fillId="19" borderId="1" xfId="5" applyNumberFormat="1" applyFont="1" applyFill="1" applyBorder="1" applyAlignment="1" applyProtection="1">
      <alignment horizontal="right" vertical="center"/>
      <protection locked="0"/>
    </xf>
    <xf numFmtId="0" fontId="26" fillId="4" borderId="1" xfId="0" applyFont="1" applyFill="1" applyBorder="1" applyAlignment="1">
      <alignment horizontal="center" vertical="center"/>
    </xf>
    <xf numFmtId="0" fontId="22" fillId="0" borderId="0" xfId="0" applyFont="1" applyAlignment="1">
      <alignment horizontal="right" vertical="center"/>
    </xf>
    <xf numFmtId="0" fontId="10" fillId="0" borderId="0" xfId="1" applyFont="1" applyBorder="1" applyAlignment="1" applyProtection="1">
      <alignment horizontal="center" vertical="center"/>
    </xf>
    <xf numFmtId="9" fontId="17" fillId="0" borderId="11" xfId="2" applyFont="1" applyBorder="1" applyAlignment="1" applyProtection="1">
      <alignment horizontal="center" vertical="center"/>
    </xf>
    <xf numFmtId="167" fontId="13" fillId="19" borderId="0" xfId="5" applyNumberFormat="1" applyFont="1" applyFill="1" applyBorder="1" applyAlignment="1" applyProtection="1">
      <alignment horizontal="right" vertical="center"/>
      <protection locked="0"/>
    </xf>
    <xf numFmtId="167" fontId="13" fillId="0" borderId="1" xfId="5" applyNumberFormat="1" applyFont="1" applyFill="1" applyBorder="1" applyAlignment="1" applyProtection="1">
      <alignment horizontal="right" vertical="center"/>
      <protection locked="0"/>
    </xf>
    <xf numFmtId="164" fontId="13" fillId="19" borderId="1" xfId="5" applyFont="1" applyFill="1" applyBorder="1" applyAlignment="1" applyProtection="1">
      <alignment horizontal="right" vertical="center"/>
      <protection locked="0"/>
    </xf>
    <xf numFmtId="167" fontId="26" fillId="19" borderId="11" xfId="5" applyNumberFormat="1" applyFont="1" applyFill="1" applyBorder="1" applyAlignment="1" applyProtection="1">
      <alignment horizontal="right" vertical="center"/>
      <protection locked="0"/>
    </xf>
    <xf numFmtId="2" fontId="26" fillId="19" borderId="11" xfId="0" applyNumberFormat="1" applyFont="1" applyFill="1" applyBorder="1" applyAlignment="1" applyProtection="1">
      <alignment horizontal="right" vertical="center"/>
      <protection locked="0"/>
    </xf>
    <xf numFmtId="14" fontId="26" fillId="19" borderId="11" xfId="0" applyNumberFormat="1" applyFont="1" applyFill="1" applyBorder="1" applyAlignment="1" applyProtection="1">
      <alignment horizontal="right" vertical="center"/>
      <protection locked="0"/>
    </xf>
    <xf numFmtId="9" fontId="26" fillId="19" borderId="11" xfId="2" applyFont="1" applyFill="1" applyBorder="1" applyAlignment="1" applyProtection="1">
      <alignment horizontal="right" vertical="center"/>
      <protection locked="0"/>
    </xf>
    <xf numFmtId="41" fontId="26" fillId="19" borderId="11" xfId="0" applyNumberFormat="1" applyFont="1" applyFill="1" applyBorder="1" applyAlignment="1" applyProtection="1">
      <alignment horizontal="right" vertical="center"/>
      <protection locked="0"/>
    </xf>
    <xf numFmtId="0" fontId="40" fillId="4" borderId="11" xfId="0" applyFont="1" applyFill="1" applyBorder="1" applyAlignment="1">
      <alignment horizontal="center" vertical="center"/>
    </xf>
    <xf numFmtId="0" fontId="40" fillId="0" borderId="11" xfId="0" applyFont="1" applyBorder="1" applyAlignment="1">
      <alignment horizontal="right" vertical="center"/>
    </xf>
    <xf numFmtId="0" fontId="27" fillId="0" borderId="11" xfId="0" applyFont="1" applyBorder="1" applyAlignment="1">
      <alignment horizontal="right" vertical="center"/>
    </xf>
    <xf numFmtId="0" fontId="40" fillId="0" borderId="11" xfId="0" applyFont="1" applyBorder="1" applyAlignment="1">
      <alignment horizontal="right" vertical="center" wrapText="1"/>
    </xf>
    <xf numFmtId="2" fontId="26" fillId="5" borderId="11" xfId="0" applyNumberFormat="1" applyFont="1" applyFill="1" applyBorder="1" applyAlignment="1" applyProtection="1">
      <alignment horizontal="right" vertical="center"/>
      <protection locked="0"/>
    </xf>
    <xf numFmtId="0" fontId="19" fillId="22" borderId="11" xfId="0" applyFont="1" applyFill="1" applyBorder="1" applyAlignment="1">
      <alignment horizontal="center" vertical="center" wrapText="1"/>
    </xf>
    <xf numFmtId="0" fontId="17" fillId="0" borderId="0" xfId="0" applyFont="1" applyAlignment="1">
      <alignment horizontal="right" vertical="center" indent="1"/>
    </xf>
    <xf numFmtId="169" fontId="17" fillId="0" borderId="0" xfId="0" applyNumberFormat="1" applyFont="1" applyAlignment="1">
      <alignment horizontal="right" vertical="center" indent="1"/>
    </xf>
    <xf numFmtId="169" fontId="17" fillId="0" borderId="0" xfId="0" applyNumberFormat="1" applyFont="1" applyAlignment="1">
      <alignment horizontal="right" vertical="center" indent="2"/>
    </xf>
    <xf numFmtId="0" fontId="39" fillId="0" borderId="0" xfId="0" applyFont="1" applyAlignment="1">
      <alignment horizontal="right" indent="2"/>
    </xf>
    <xf numFmtId="14" fontId="8" fillId="21" borderId="11" xfId="0" applyNumberFormat="1" applyFont="1" applyFill="1" applyBorder="1" applyAlignment="1">
      <alignment vertical="center" wrapText="1"/>
    </xf>
    <xf numFmtId="9" fontId="8" fillId="21" borderId="11" xfId="5" applyNumberFormat="1" applyFont="1" applyFill="1" applyBorder="1" applyAlignment="1">
      <alignment horizontal="center" vertical="center" wrapText="1"/>
    </xf>
    <xf numFmtId="164" fontId="8" fillId="21" borderId="11" xfId="5" applyFont="1" applyFill="1" applyBorder="1" applyAlignment="1">
      <alignment horizontal="center" vertical="center" wrapText="1"/>
    </xf>
    <xf numFmtId="1" fontId="8" fillId="18" borderId="11" xfId="0" applyNumberFormat="1" applyFont="1" applyFill="1" applyBorder="1" applyAlignment="1">
      <alignment horizontal="center" vertical="center" wrapText="1"/>
    </xf>
    <xf numFmtId="0" fontId="0" fillId="23" borderId="11" xfId="0" applyFill="1" applyBorder="1"/>
    <xf numFmtId="0" fontId="35" fillId="23" borderId="11" xfId="0" applyFont="1" applyFill="1" applyBorder="1" applyAlignment="1">
      <alignment vertical="center" wrapText="1"/>
    </xf>
    <xf numFmtId="9" fontId="8" fillId="21" borderId="11" xfId="2" applyFont="1" applyFill="1" applyBorder="1" applyAlignment="1">
      <alignment horizontal="center" vertical="center" wrapText="1"/>
    </xf>
    <xf numFmtId="0" fontId="9" fillId="0" borderId="0" xfId="0" applyFont="1" applyAlignment="1">
      <alignment horizontal="center" wrapText="1"/>
    </xf>
    <xf numFmtId="49" fontId="13" fillId="19" borderId="1" xfId="2" applyNumberFormat="1" applyFont="1" applyFill="1" applyBorder="1" applyAlignment="1" applyProtection="1">
      <alignment horizontal="right" vertical="center" wrapText="1"/>
      <protection locked="0"/>
    </xf>
    <xf numFmtId="49" fontId="13" fillId="19" borderId="1" xfId="0" applyNumberFormat="1" applyFont="1" applyFill="1" applyBorder="1" applyAlignment="1" applyProtection="1">
      <alignment horizontal="right" vertical="center" wrapText="1"/>
      <protection locked="0"/>
    </xf>
    <xf numFmtId="0" fontId="13" fillId="0" borderId="0" xfId="0" applyFont="1" applyAlignment="1">
      <alignment horizontal="right" vertical="center" wrapText="1"/>
    </xf>
    <xf numFmtId="164" fontId="21" fillId="0" borderId="0" xfId="5" applyFont="1" applyFill="1" applyBorder="1" applyAlignment="1" applyProtection="1">
      <alignment horizontal="right" vertical="top" wrapText="1"/>
    </xf>
    <xf numFmtId="9" fontId="17" fillId="0" borderId="1" xfId="2" applyFont="1" applyFill="1" applyBorder="1" applyAlignment="1" applyProtection="1">
      <alignment horizontal="center" vertical="center"/>
    </xf>
    <xf numFmtId="9" fontId="17" fillId="0" borderId="1" xfId="2" applyFont="1" applyFill="1" applyBorder="1" applyAlignment="1" applyProtection="1">
      <alignment horizontal="center" vertical="center"/>
      <protection locked="0"/>
    </xf>
    <xf numFmtId="164" fontId="8" fillId="21" borderId="11" xfId="5" applyFont="1" applyFill="1" applyBorder="1" applyAlignment="1">
      <alignment horizontal="center" vertical="center" wrapText="1" readingOrder="2"/>
    </xf>
    <xf numFmtId="167" fontId="26" fillId="6" borderId="1" xfId="5" applyNumberFormat="1" applyFont="1" applyFill="1" applyBorder="1" applyAlignment="1" applyProtection="1">
      <alignment horizontal="right" vertical="center"/>
      <protection locked="0"/>
    </xf>
    <xf numFmtId="167" fontId="26" fillId="0" borderId="1" xfId="5" applyNumberFormat="1" applyFont="1" applyFill="1" applyBorder="1" applyAlignment="1" applyProtection="1">
      <alignment horizontal="right" vertical="center"/>
      <protection locked="0"/>
    </xf>
    <xf numFmtId="1" fontId="17" fillId="19" borderId="2" xfId="0" applyNumberFormat="1" applyFont="1" applyFill="1" applyBorder="1" applyAlignment="1" applyProtection="1">
      <alignment horizontal="right" vertical="center"/>
      <protection locked="0"/>
    </xf>
    <xf numFmtId="168" fontId="19" fillId="12" borderId="2" xfId="0" applyNumberFormat="1" applyFont="1" applyFill="1" applyBorder="1" applyAlignment="1">
      <alignment horizontal="center" vertical="center"/>
    </xf>
    <xf numFmtId="9" fontId="13" fillId="0" borderId="0" xfId="2" applyFont="1" applyAlignment="1" applyProtection="1">
      <alignment horizontal="center" vertical="center"/>
    </xf>
    <xf numFmtId="0" fontId="26" fillId="19" borderId="1" xfId="0" applyFont="1" applyFill="1" applyBorder="1" applyAlignment="1" applyProtection="1">
      <alignment horizontal="right" vertical="center"/>
      <protection locked="0"/>
    </xf>
    <xf numFmtId="167" fontId="26" fillId="19" borderId="1" xfId="5" applyNumberFormat="1" applyFont="1" applyFill="1" applyBorder="1" applyAlignment="1" applyProtection="1">
      <alignment horizontal="center" vertical="center"/>
      <protection locked="0"/>
    </xf>
    <xf numFmtId="0" fontId="13" fillId="24" borderId="1" xfId="0" applyFont="1" applyFill="1" applyBorder="1" applyAlignment="1">
      <alignment horizontal="right" vertical="center"/>
    </xf>
    <xf numFmtId="0" fontId="13" fillId="2" borderId="1" xfId="0" applyFont="1" applyFill="1" applyBorder="1" applyAlignment="1">
      <alignment horizontal="right" vertical="center"/>
    </xf>
    <xf numFmtId="49" fontId="26" fillId="5" borderId="1" xfId="2" applyNumberFormat="1" applyFont="1" applyFill="1" applyBorder="1" applyAlignment="1" applyProtection="1">
      <alignment horizontal="right" vertical="center" readingOrder="2"/>
      <protection locked="0"/>
    </xf>
    <xf numFmtId="0" fontId="44" fillId="0" borderId="11" xfId="0" applyFont="1" applyBorder="1" applyAlignment="1">
      <alignment horizontal="right" vertical="center" indent="2"/>
    </xf>
    <xf numFmtId="0" fontId="0" fillId="6" borderId="0" xfId="0" applyFill="1"/>
    <xf numFmtId="0" fontId="13" fillId="6" borderId="0" xfId="0" applyFont="1" applyFill="1" applyAlignment="1">
      <alignment horizontal="right" vertical="center"/>
    </xf>
    <xf numFmtId="0" fontId="17" fillId="6" borderId="3" xfId="0" applyFont="1" applyFill="1" applyBorder="1" applyAlignment="1">
      <alignment vertical="center"/>
    </xf>
    <xf numFmtId="0" fontId="0" fillId="6" borderId="0" xfId="0" applyFill="1" applyAlignment="1">
      <alignment wrapText="1"/>
    </xf>
    <xf numFmtId="9" fontId="22" fillId="24" borderId="6" xfId="2" applyFont="1" applyFill="1" applyBorder="1" applyAlignment="1" applyProtection="1">
      <alignment vertical="center"/>
    </xf>
    <xf numFmtId="0" fontId="14" fillId="14" borderId="0" xfId="0" applyFont="1" applyFill="1" applyAlignment="1">
      <alignment horizontal="right" vertical="center" indent="27"/>
    </xf>
    <xf numFmtId="0" fontId="13" fillId="14" borderId="0" xfId="0" applyFont="1" applyFill="1" applyAlignment="1">
      <alignment horizontal="right" vertical="center" indent="27"/>
    </xf>
    <xf numFmtId="0" fontId="17" fillId="0" borderId="0" xfId="0" applyFont="1" applyAlignment="1">
      <alignment horizontal="center"/>
    </xf>
    <xf numFmtId="0" fontId="14" fillId="14" borderId="0" xfId="0" applyFont="1" applyFill="1" applyAlignment="1">
      <alignment horizontal="center" vertical="center" wrapText="1"/>
    </xf>
    <xf numFmtId="0" fontId="13" fillId="0" borderId="8" xfId="0" applyFont="1" applyBorder="1" applyAlignment="1">
      <alignment horizontal="right" vertical="center" wrapText="1" indent="1"/>
    </xf>
    <xf numFmtId="0" fontId="13" fillId="0" borderId="0" xfId="0" applyFont="1" applyAlignment="1">
      <alignment horizontal="right" vertical="center" wrapText="1" indent="1"/>
    </xf>
    <xf numFmtId="0" fontId="13" fillId="4" borderId="0" xfId="0" applyFont="1" applyFill="1" applyAlignment="1">
      <alignment horizontal="center" vertical="center" wrapText="1"/>
    </xf>
    <xf numFmtId="0" fontId="13" fillId="0" borderId="8" xfId="0" applyFont="1" applyBorder="1" applyAlignment="1">
      <alignment horizontal="center" vertical="center" wrapText="1"/>
    </xf>
    <xf numFmtId="0" fontId="16" fillId="11" borderId="0" xfId="0" applyFont="1" applyFill="1" applyAlignment="1">
      <alignment horizontal="right" vertical="center"/>
    </xf>
    <xf numFmtId="0" fontId="16" fillId="11" borderId="6" xfId="0" applyFont="1" applyFill="1" applyBorder="1" applyAlignment="1">
      <alignment horizontal="right" vertical="center"/>
    </xf>
    <xf numFmtId="0" fontId="13" fillId="4" borderId="0" xfId="0" applyFont="1" applyFill="1" applyAlignment="1">
      <alignment horizontal="right"/>
    </xf>
    <xf numFmtId="0" fontId="13" fillId="4" borderId="0" xfId="0" applyFont="1" applyFill="1" applyAlignment="1">
      <alignment horizontal="right" wrapText="1"/>
    </xf>
    <xf numFmtId="0" fontId="17" fillId="4" borderId="0" xfId="0" applyFont="1" applyFill="1" applyAlignment="1">
      <alignment horizontal="right" vertical="center" wrapText="1"/>
    </xf>
    <xf numFmtId="0" fontId="17" fillId="4" borderId="0" xfId="0" applyFont="1" applyFill="1" applyAlignment="1">
      <alignment horizontal="right" vertical="center"/>
    </xf>
    <xf numFmtId="0" fontId="17" fillId="4" borderId="0" xfId="0" applyFont="1" applyFill="1" applyAlignment="1">
      <alignment horizontal="right"/>
    </xf>
    <xf numFmtId="0" fontId="25" fillId="4" borderId="0" xfId="0" applyFont="1" applyFill="1" applyAlignment="1">
      <alignment horizontal="right" vertical="center"/>
    </xf>
    <xf numFmtId="0" fontId="26" fillId="4" borderId="0" xfId="0" applyFont="1" applyFill="1" applyAlignment="1">
      <alignment horizontal="right"/>
    </xf>
    <xf numFmtId="0" fontId="24" fillId="4" borderId="0" xfId="0" applyFont="1" applyFill="1" applyAlignment="1">
      <alignment horizontal="right" vertical="center"/>
    </xf>
    <xf numFmtId="0" fontId="14" fillId="14" borderId="0" xfId="0" applyFont="1" applyFill="1" applyAlignment="1">
      <alignment horizontal="center" vertical="center"/>
    </xf>
    <xf numFmtId="0" fontId="19" fillId="12" borderId="10" xfId="0" applyFont="1" applyFill="1" applyBorder="1" applyAlignment="1">
      <alignment horizontal="right" vertical="center" readingOrder="2"/>
    </xf>
    <xf numFmtId="0" fontId="19" fillId="12" borderId="0" xfId="0" applyFont="1" applyFill="1" applyAlignment="1">
      <alignment horizontal="right" vertical="center" readingOrder="2"/>
    </xf>
    <xf numFmtId="0" fontId="26" fillId="0" borderId="0" xfId="0" applyFont="1" applyAlignment="1">
      <alignment horizontal="right" vertical="center"/>
    </xf>
    <xf numFmtId="0" fontId="18" fillId="15" borderId="0" xfId="0" applyFont="1" applyFill="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right" vertical="center" textRotation="90" wrapText="1"/>
    </xf>
    <xf numFmtId="0" fontId="12" fillId="12" borderId="15" xfId="0" applyFont="1" applyFill="1" applyBorder="1" applyAlignment="1">
      <alignment horizontal="center" vertical="center" wrapText="1"/>
    </xf>
    <xf numFmtId="0" fontId="12" fillId="12" borderId="16" xfId="0" applyFont="1" applyFill="1" applyBorder="1" applyAlignment="1">
      <alignment horizontal="center" vertical="center" wrapText="1"/>
    </xf>
    <xf numFmtId="0" fontId="7" fillId="0" borderId="0" xfId="0" applyFont="1" applyAlignment="1">
      <alignment horizontal="center" wrapText="1"/>
    </xf>
    <xf numFmtId="0" fontId="42" fillId="20" borderId="12" xfId="0" applyFont="1" applyFill="1" applyBorder="1" applyAlignment="1">
      <alignment horizontal="center" vertical="center" wrapText="1" readingOrder="2"/>
    </xf>
    <xf numFmtId="0" fontId="42" fillId="20" borderId="13" xfId="0" applyFont="1" applyFill="1" applyBorder="1" applyAlignment="1">
      <alignment horizontal="center" vertical="center" wrapText="1" readingOrder="2"/>
    </xf>
    <xf numFmtId="0" fontId="42" fillId="20" borderId="14" xfId="0" applyFont="1" applyFill="1" applyBorder="1" applyAlignment="1">
      <alignment horizontal="center" vertical="center" wrapText="1" readingOrder="2"/>
    </xf>
    <xf numFmtId="9" fontId="22" fillId="24" borderId="6" xfId="2" applyFont="1" applyFill="1" applyBorder="1" applyAlignment="1" applyProtection="1">
      <alignment horizontal="center" vertical="center" wrapText="1"/>
    </xf>
    <xf numFmtId="9" fontId="22" fillId="24" borderId="6" xfId="2" applyFont="1" applyFill="1" applyBorder="1" applyAlignment="1" applyProtection="1">
      <alignment horizontal="center" vertical="center"/>
    </xf>
    <xf numFmtId="9" fontId="22" fillId="24" borderId="18" xfId="2" applyFont="1" applyFill="1" applyBorder="1" applyAlignment="1" applyProtection="1">
      <alignment horizontal="center" vertical="center"/>
    </xf>
    <xf numFmtId="9" fontId="22" fillId="24" borderId="19" xfId="2" applyFont="1" applyFill="1" applyBorder="1" applyAlignment="1" applyProtection="1">
      <alignment horizontal="center" vertical="center" wrapText="1"/>
    </xf>
  </cellXfs>
  <cellStyles count="6">
    <cellStyle name="Comma" xfId="5" builtinId="3"/>
    <cellStyle name="Hyperlink" xfId="1" builtinId="8"/>
    <cellStyle name="Normal" xfId="0" builtinId="0"/>
    <cellStyle name="Normal 2" xfId="4" xr:uid="{00000000-0005-0000-0000-000003000000}"/>
    <cellStyle name="Normal 2 2" xfId="3" xr:uid="{00000000-0005-0000-0000-000004000000}"/>
    <cellStyle name="Percent"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2EFDA"/>
      <color rgb="FFD9D9D9"/>
      <color rgb="FF264B5A"/>
      <color rgb="FFFF7979"/>
      <color rgb="FF22CCD4"/>
      <color rgb="FFD7D457"/>
      <color rgb="FF23D2DB"/>
      <color rgb="FFD2CF42"/>
      <color rgb="FF1EB1B8"/>
      <color rgb="FF2FD5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1. &#1575;&#1604;&#1601;&#1607;&#1585;&#1587;'!A1"/></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png"/><Relationship Id="rId1" Type="http://schemas.openxmlformats.org/officeDocument/2006/relationships/hyperlink" Target="#'1. &#1575;&#1604;&#1601;&#1607;&#1585;&#1587;'!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jpeg"/><Relationship Id="rId1" Type="http://schemas.openxmlformats.org/officeDocument/2006/relationships/hyperlink" Target="#'1. &#1575;&#1604;&#1601;&#1607;&#1585;&#1587;'!A1"/></Relationships>
</file>

<file path=xl/drawings/_rels/drawing5.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hyperlink" Target="#'1. &#1575;&#1604;&#1601;&#1607;&#1585;&#1587;'!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1.png"/><Relationship Id="rId1" Type="http://schemas.openxmlformats.org/officeDocument/2006/relationships/hyperlink" Target="#'1. &#1575;&#1604;&#1601;&#1607;&#1585;&#1587;'!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10230</xdr:colOff>
      <xdr:row>4</xdr:row>
      <xdr:rowOff>1813</xdr:rowOff>
    </xdr:to>
    <xdr:pic>
      <xdr:nvPicPr>
        <xdr:cNvPr id="7" name="Picture 4">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0" y="0"/>
          <a:ext cx="1756833" cy="695823"/>
        </a:xfrm>
        <a:prstGeom prst="rect">
          <a:avLst/>
        </a:prstGeom>
      </xdr:spPr>
    </xdr:pic>
    <xdr:clientData/>
  </xdr:twoCellAnchor>
  <xdr:twoCellAnchor editAs="oneCell">
    <xdr:from>
      <xdr:col>1</xdr:col>
      <xdr:colOff>909239</xdr:colOff>
      <xdr:row>0</xdr:row>
      <xdr:rowOff>0</xdr:rowOff>
    </xdr:from>
    <xdr:to>
      <xdr:col>2</xdr:col>
      <xdr:colOff>1629491</xdr:colOff>
      <xdr:row>4</xdr:row>
      <xdr:rowOff>27553</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39834" y="0"/>
          <a:ext cx="1644177" cy="735578"/>
        </a:xfrm>
        <a:prstGeom prst="rect">
          <a:avLst/>
        </a:prstGeom>
      </xdr:spPr>
    </xdr:pic>
    <xdr:clientData/>
  </xdr:twoCellAnchor>
  <xdr:twoCellAnchor>
    <xdr:from>
      <xdr:col>2</xdr:col>
      <xdr:colOff>800152</xdr:colOff>
      <xdr:row>39</xdr:row>
      <xdr:rowOff>88900</xdr:rowOff>
    </xdr:from>
    <xdr:to>
      <xdr:col>6</xdr:col>
      <xdr:colOff>425397</xdr:colOff>
      <xdr:row>51</xdr:row>
      <xdr:rowOff>6350</xdr:rowOff>
    </xdr:to>
    <xdr:sp macro="" textlink="">
      <xdr:nvSpPr>
        <xdr:cNvPr id="6" name="Rectangle 5">
          <a:extLst>
            <a:ext uri="{FF2B5EF4-FFF2-40B4-BE49-F238E27FC236}">
              <a16:creationId xmlns:a16="http://schemas.microsoft.com/office/drawing/2014/main" id="{E043232D-19A4-46D2-B44E-E108E616F3B2}"/>
            </a:ext>
          </a:extLst>
        </xdr:cNvPr>
        <xdr:cNvSpPr/>
      </xdr:nvSpPr>
      <xdr:spPr>
        <a:xfrm>
          <a:off x="2933753" y="6978650"/>
          <a:ext cx="4838595" cy="18986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07000"/>
            </a:lnSpc>
            <a:spcBef>
              <a:spcPts val="0"/>
            </a:spcBef>
            <a:spcAft>
              <a:spcPts val="380"/>
            </a:spcAft>
          </a:pPr>
          <a:r>
            <a:rPr lang="ar-SA" sz="1600" b="1">
              <a:solidFill>
                <a:srgbClr val="4472C4"/>
              </a:solidFill>
              <a:effectLst/>
              <a:ea typeface="Calibri" panose="020F0502020204030204" pitchFamily="34" charset="0"/>
              <a:cs typeface="Arial" panose="020B0604020202020204" pitchFamily="34" charset="0"/>
            </a:rPr>
            <a:t>تنوية</a:t>
          </a:r>
          <a:endParaRPr lang="en-US" sz="1100">
            <a:effectLst/>
            <a:ea typeface="Calibri" panose="020F0502020204030204" pitchFamily="34" charset="0"/>
            <a:cs typeface="Arial" panose="020B0604020202020204" pitchFamily="34" charset="0"/>
          </a:endParaRPr>
        </a:p>
        <a:p>
          <a:pPr marL="0" marR="0" algn="ctr" rtl="1">
            <a:lnSpc>
              <a:spcPct val="107000"/>
            </a:lnSpc>
            <a:spcBef>
              <a:spcPts val="0"/>
            </a:spcBef>
            <a:spcAft>
              <a:spcPts val="380"/>
            </a:spcAft>
          </a:pPr>
          <a:r>
            <a:rPr lang="ar-SA" sz="1600" b="1">
              <a:solidFill>
                <a:srgbClr val="4472C4"/>
              </a:solidFill>
              <a:effectLst/>
              <a:ea typeface="Calibri" panose="020F0502020204030204" pitchFamily="34" charset="0"/>
              <a:cs typeface="Arial" panose="020B0604020202020204" pitchFamily="34" charset="0"/>
            </a:rPr>
            <a:t>أدناه مثال توضيحي وليس بالضرورة أن يتضمن معلومات كاملة ودقيقة، مثل (الاستراتيجية أو خطة المشروع) أو أي متطلبات أخرى. وبالتالي، ينبغي أن تستخدم كإرشاد فقط لبيان الكيفية التي ينبغي على الجهات الحكومية اتباعها لتقديم إجابات منطقية على الأسئلة الواردة أدناه.</a:t>
          </a:r>
          <a:endParaRPr lang="en-US" sz="1100">
            <a:effectLst/>
            <a:ea typeface="Calibri" panose="020F050202020403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79376</xdr:colOff>
      <xdr:row>14</xdr:row>
      <xdr:rowOff>61092</xdr:rowOff>
    </xdr:from>
    <xdr:to>
      <xdr:col>0</xdr:col>
      <xdr:colOff>392687</xdr:colOff>
      <xdr:row>14</xdr:row>
      <xdr:rowOff>387643</xdr:rowOff>
    </xdr:to>
    <xdr:sp macro="" textlink="">
      <xdr:nvSpPr>
        <xdr:cNvPr id="3" name="Freeform 277">
          <a:hlinkClick xmlns:r="http://schemas.openxmlformats.org/officeDocument/2006/relationships" r:id="rId1"/>
          <a:extLst>
            <a:ext uri="{FF2B5EF4-FFF2-40B4-BE49-F238E27FC236}">
              <a16:creationId xmlns:a16="http://schemas.microsoft.com/office/drawing/2014/main" id="{00000000-0008-0000-0100-000003000000}"/>
            </a:ext>
          </a:extLst>
        </xdr:cNvPr>
        <xdr:cNvSpPr>
          <a:spLocks noChangeAspect="1" noEditPoints="1"/>
        </xdr:cNvSpPr>
      </xdr:nvSpPr>
      <xdr:spPr bwMode="auto">
        <a:xfrm flipH="1">
          <a:off x="13431263" y="2651892"/>
          <a:ext cx="313311" cy="326551"/>
        </a:xfrm>
        <a:custGeom>
          <a:avLst/>
          <a:gdLst>
            <a:gd name="T0" fmla="*/ 26 w 107"/>
            <a:gd name="T1" fmla="*/ 52 h 107"/>
            <a:gd name="T2" fmla="*/ 26 w 107"/>
            <a:gd name="T3" fmla="*/ 96 h 107"/>
            <a:gd name="T4" fmla="*/ 81 w 107"/>
            <a:gd name="T5" fmla="*/ 96 h 107"/>
            <a:gd name="T6" fmla="*/ 81 w 107"/>
            <a:gd name="T7" fmla="*/ 52 h 107"/>
            <a:gd name="T8" fmla="*/ 90 w 107"/>
            <a:gd name="T9" fmla="*/ 61 h 107"/>
            <a:gd name="T10" fmla="*/ 90 w 107"/>
            <a:gd name="T11" fmla="*/ 103 h 107"/>
            <a:gd name="T12" fmla="*/ 90 w 107"/>
            <a:gd name="T13" fmla="*/ 107 h 107"/>
            <a:gd name="T14" fmla="*/ 85 w 107"/>
            <a:gd name="T15" fmla="*/ 107 h 107"/>
            <a:gd name="T16" fmla="*/ 22 w 107"/>
            <a:gd name="T17" fmla="*/ 107 h 107"/>
            <a:gd name="T18" fmla="*/ 17 w 107"/>
            <a:gd name="T19" fmla="*/ 107 h 107"/>
            <a:gd name="T20" fmla="*/ 17 w 107"/>
            <a:gd name="T21" fmla="*/ 103 h 107"/>
            <a:gd name="T22" fmla="*/ 17 w 107"/>
            <a:gd name="T23" fmla="*/ 61 h 107"/>
            <a:gd name="T24" fmla="*/ 26 w 107"/>
            <a:gd name="T25" fmla="*/ 52 h 107"/>
            <a:gd name="T26" fmla="*/ 26 w 107"/>
            <a:gd name="T27" fmla="*/ 52 h 107"/>
            <a:gd name="T28" fmla="*/ 0 w 107"/>
            <a:gd name="T29" fmla="*/ 53 h 107"/>
            <a:gd name="T30" fmla="*/ 9 w 107"/>
            <a:gd name="T31" fmla="*/ 61 h 107"/>
            <a:gd name="T32" fmla="*/ 53 w 107"/>
            <a:gd name="T33" fmla="*/ 16 h 107"/>
            <a:gd name="T34" fmla="*/ 98 w 107"/>
            <a:gd name="T35" fmla="*/ 61 h 107"/>
            <a:gd name="T36" fmla="*/ 107 w 107"/>
            <a:gd name="T37" fmla="*/ 53 h 107"/>
            <a:gd name="T38" fmla="*/ 53 w 107"/>
            <a:gd name="T39" fmla="*/ 0 h 107"/>
            <a:gd name="T40" fmla="*/ 47 w 107"/>
            <a:gd name="T41" fmla="*/ 7 h 107"/>
            <a:gd name="T42" fmla="*/ 47 w 107"/>
            <a:gd name="T43" fmla="*/ 7 h 107"/>
            <a:gd name="T44" fmla="*/ 0 w 107"/>
            <a:gd name="T45" fmla="*/ 53 h 1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07" h="107">
              <a:moveTo>
                <a:pt x="26" y="52"/>
              </a:moveTo>
              <a:lnTo>
                <a:pt x="26" y="96"/>
              </a:lnTo>
              <a:lnTo>
                <a:pt x="81" y="96"/>
              </a:lnTo>
              <a:lnTo>
                <a:pt x="81" y="52"/>
              </a:lnTo>
              <a:lnTo>
                <a:pt x="90" y="61"/>
              </a:lnTo>
              <a:lnTo>
                <a:pt x="90" y="103"/>
              </a:lnTo>
              <a:lnTo>
                <a:pt x="90" y="107"/>
              </a:lnTo>
              <a:lnTo>
                <a:pt x="85" y="107"/>
              </a:lnTo>
              <a:lnTo>
                <a:pt x="22" y="107"/>
              </a:lnTo>
              <a:lnTo>
                <a:pt x="17" y="107"/>
              </a:lnTo>
              <a:lnTo>
                <a:pt x="17" y="103"/>
              </a:lnTo>
              <a:lnTo>
                <a:pt x="17" y="61"/>
              </a:lnTo>
              <a:lnTo>
                <a:pt x="26" y="52"/>
              </a:lnTo>
              <a:lnTo>
                <a:pt x="26" y="52"/>
              </a:lnTo>
              <a:close/>
              <a:moveTo>
                <a:pt x="0" y="53"/>
              </a:moveTo>
              <a:lnTo>
                <a:pt x="9" y="61"/>
              </a:lnTo>
              <a:lnTo>
                <a:pt x="53" y="16"/>
              </a:lnTo>
              <a:lnTo>
                <a:pt x="98" y="61"/>
              </a:lnTo>
              <a:lnTo>
                <a:pt x="107" y="53"/>
              </a:lnTo>
              <a:lnTo>
                <a:pt x="53" y="0"/>
              </a:lnTo>
              <a:lnTo>
                <a:pt x="47" y="7"/>
              </a:lnTo>
              <a:lnTo>
                <a:pt x="47" y="7"/>
              </a:lnTo>
              <a:lnTo>
                <a:pt x="0" y="53"/>
              </a:lnTo>
              <a:close/>
            </a:path>
          </a:pathLst>
        </a:custGeom>
        <a:solidFill>
          <a:schemeClr val="bg1"/>
        </a:solidFill>
        <a:ln>
          <a:solidFill>
            <a:schemeClr val="bg1"/>
          </a:solidFill>
        </a:ln>
      </xdr:spPr>
      <xdr:txBody>
        <a:bodyPr vert="horz" wrap="square" lIns="91440" tIns="45720" rIns="91440" bIns="45720" numCol="1" anchor="t" anchorCtr="0" compatLnSpc="1">
          <a:prstTxWarp prst="textNoShape">
            <a:avLst/>
          </a:prstTxWarp>
        </a:bodyPr>
        <a:lstStyle/>
        <a:p>
          <a:pPr algn="r" rtl="1"/>
          <a:endParaRPr lang="en-GB"/>
        </a:p>
      </xdr:txBody>
    </xdr:sp>
    <xdr:clientData/>
  </xdr:twoCellAnchor>
  <xdr:twoCellAnchor editAs="oneCell">
    <xdr:from>
      <xdr:col>0</xdr:col>
      <xdr:colOff>0</xdr:colOff>
      <xdr:row>0</xdr:row>
      <xdr:rowOff>0</xdr:rowOff>
    </xdr:from>
    <xdr:to>
      <xdr:col>2</xdr:col>
      <xdr:colOff>98778</xdr:colOff>
      <xdr:row>3</xdr:row>
      <xdr:rowOff>117492</xdr:rowOff>
    </xdr:to>
    <xdr:pic>
      <xdr:nvPicPr>
        <xdr:cNvPr id="8" name="Picture 4">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52111" y="0"/>
          <a:ext cx="1869722" cy="731325"/>
        </a:xfrm>
        <a:prstGeom prst="rect">
          <a:avLst/>
        </a:prstGeom>
      </xdr:spPr>
    </xdr:pic>
    <xdr:clientData/>
  </xdr:twoCellAnchor>
  <xdr:twoCellAnchor editAs="oneCell">
    <xdr:from>
      <xdr:col>2</xdr:col>
      <xdr:colOff>84672</xdr:colOff>
      <xdr:row>0</xdr:row>
      <xdr:rowOff>0</xdr:rowOff>
    </xdr:from>
    <xdr:to>
      <xdr:col>2</xdr:col>
      <xdr:colOff>1728849</xdr:colOff>
      <xdr:row>4</xdr:row>
      <xdr:rowOff>1800</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22040" y="0"/>
          <a:ext cx="1644177" cy="7355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147780</xdr:colOff>
      <xdr:row>52</xdr:row>
      <xdr:rowOff>0</xdr:rowOff>
    </xdr:from>
    <xdr:to>
      <xdr:col>0</xdr:col>
      <xdr:colOff>357955</xdr:colOff>
      <xdr:row>53</xdr:row>
      <xdr:rowOff>7021</xdr:rowOff>
    </xdr:to>
    <xdr:sp macro="" textlink="">
      <xdr:nvSpPr>
        <xdr:cNvPr id="4" name="Freeform 277">
          <a:hlinkClick xmlns:r="http://schemas.openxmlformats.org/officeDocument/2006/relationships" r:id="rId1"/>
          <a:extLst>
            <a:ext uri="{FF2B5EF4-FFF2-40B4-BE49-F238E27FC236}">
              <a16:creationId xmlns:a16="http://schemas.microsoft.com/office/drawing/2014/main" id="{00000000-0008-0000-0200-000004000000}"/>
            </a:ext>
          </a:extLst>
        </xdr:cNvPr>
        <xdr:cNvSpPr>
          <a:spLocks noChangeAspect="1" noEditPoints="1"/>
        </xdr:cNvSpPr>
      </xdr:nvSpPr>
      <xdr:spPr bwMode="auto">
        <a:xfrm flipH="1">
          <a:off x="12104209" y="13085618"/>
          <a:ext cx="210175" cy="228694"/>
        </a:xfrm>
        <a:custGeom>
          <a:avLst/>
          <a:gdLst>
            <a:gd name="T0" fmla="*/ 26 w 107"/>
            <a:gd name="T1" fmla="*/ 52 h 107"/>
            <a:gd name="T2" fmla="*/ 26 w 107"/>
            <a:gd name="T3" fmla="*/ 96 h 107"/>
            <a:gd name="T4" fmla="*/ 81 w 107"/>
            <a:gd name="T5" fmla="*/ 96 h 107"/>
            <a:gd name="T6" fmla="*/ 81 w 107"/>
            <a:gd name="T7" fmla="*/ 52 h 107"/>
            <a:gd name="T8" fmla="*/ 90 w 107"/>
            <a:gd name="T9" fmla="*/ 61 h 107"/>
            <a:gd name="T10" fmla="*/ 90 w 107"/>
            <a:gd name="T11" fmla="*/ 103 h 107"/>
            <a:gd name="T12" fmla="*/ 90 w 107"/>
            <a:gd name="T13" fmla="*/ 107 h 107"/>
            <a:gd name="T14" fmla="*/ 85 w 107"/>
            <a:gd name="T15" fmla="*/ 107 h 107"/>
            <a:gd name="T16" fmla="*/ 22 w 107"/>
            <a:gd name="T17" fmla="*/ 107 h 107"/>
            <a:gd name="T18" fmla="*/ 17 w 107"/>
            <a:gd name="T19" fmla="*/ 107 h 107"/>
            <a:gd name="T20" fmla="*/ 17 w 107"/>
            <a:gd name="T21" fmla="*/ 103 h 107"/>
            <a:gd name="T22" fmla="*/ 17 w 107"/>
            <a:gd name="T23" fmla="*/ 61 h 107"/>
            <a:gd name="T24" fmla="*/ 26 w 107"/>
            <a:gd name="T25" fmla="*/ 52 h 107"/>
            <a:gd name="T26" fmla="*/ 26 w 107"/>
            <a:gd name="T27" fmla="*/ 52 h 107"/>
            <a:gd name="T28" fmla="*/ 0 w 107"/>
            <a:gd name="T29" fmla="*/ 53 h 107"/>
            <a:gd name="T30" fmla="*/ 9 w 107"/>
            <a:gd name="T31" fmla="*/ 61 h 107"/>
            <a:gd name="T32" fmla="*/ 53 w 107"/>
            <a:gd name="T33" fmla="*/ 16 h 107"/>
            <a:gd name="T34" fmla="*/ 98 w 107"/>
            <a:gd name="T35" fmla="*/ 61 h 107"/>
            <a:gd name="T36" fmla="*/ 107 w 107"/>
            <a:gd name="T37" fmla="*/ 53 h 107"/>
            <a:gd name="T38" fmla="*/ 53 w 107"/>
            <a:gd name="T39" fmla="*/ 0 h 107"/>
            <a:gd name="T40" fmla="*/ 47 w 107"/>
            <a:gd name="T41" fmla="*/ 7 h 107"/>
            <a:gd name="T42" fmla="*/ 47 w 107"/>
            <a:gd name="T43" fmla="*/ 7 h 107"/>
            <a:gd name="T44" fmla="*/ 0 w 107"/>
            <a:gd name="T45" fmla="*/ 53 h 1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07" h="107">
              <a:moveTo>
                <a:pt x="26" y="52"/>
              </a:moveTo>
              <a:lnTo>
                <a:pt x="26" y="96"/>
              </a:lnTo>
              <a:lnTo>
                <a:pt x="81" y="96"/>
              </a:lnTo>
              <a:lnTo>
                <a:pt x="81" y="52"/>
              </a:lnTo>
              <a:lnTo>
                <a:pt x="90" y="61"/>
              </a:lnTo>
              <a:lnTo>
                <a:pt x="90" y="103"/>
              </a:lnTo>
              <a:lnTo>
                <a:pt x="90" y="107"/>
              </a:lnTo>
              <a:lnTo>
                <a:pt x="85" y="107"/>
              </a:lnTo>
              <a:lnTo>
                <a:pt x="22" y="107"/>
              </a:lnTo>
              <a:lnTo>
                <a:pt x="17" y="107"/>
              </a:lnTo>
              <a:lnTo>
                <a:pt x="17" y="103"/>
              </a:lnTo>
              <a:lnTo>
                <a:pt x="17" y="61"/>
              </a:lnTo>
              <a:lnTo>
                <a:pt x="26" y="52"/>
              </a:lnTo>
              <a:lnTo>
                <a:pt x="26" y="52"/>
              </a:lnTo>
              <a:close/>
              <a:moveTo>
                <a:pt x="0" y="53"/>
              </a:moveTo>
              <a:lnTo>
                <a:pt x="9" y="61"/>
              </a:lnTo>
              <a:lnTo>
                <a:pt x="53" y="16"/>
              </a:lnTo>
              <a:lnTo>
                <a:pt x="98" y="61"/>
              </a:lnTo>
              <a:lnTo>
                <a:pt x="107" y="53"/>
              </a:lnTo>
              <a:lnTo>
                <a:pt x="53" y="0"/>
              </a:lnTo>
              <a:lnTo>
                <a:pt x="47" y="7"/>
              </a:lnTo>
              <a:lnTo>
                <a:pt x="47" y="7"/>
              </a:lnTo>
              <a:lnTo>
                <a:pt x="0" y="53"/>
              </a:lnTo>
              <a:close/>
            </a:path>
          </a:pathLst>
        </a:custGeom>
        <a:solidFill>
          <a:schemeClr val="bg1"/>
        </a:solidFill>
        <a:ln>
          <a:solidFill>
            <a:schemeClr val="bg1"/>
          </a:solidFill>
        </a:ln>
      </xdr:spPr>
      <xdr:txBody>
        <a:bodyPr vert="horz" wrap="square" lIns="91440" tIns="45720" rIns="91440" bIns="45720" numCol="1" anchor="t" anchorCtr="0" compatLnSpc="1">
          <a:prstTxWarp prst="textNoShape">
            <a:avLst/>
          </a:prstTxWarp>
        </a:bodyPr>
        <a:lstStyle/>
        <a:p>
          <a:pPr algn="r" rtl="1"/>
          <a:endParaRPr lang="en-GB"/>
        </a:p>
      </xdr:txBody>
    </xdr:sp>
    <xdr:clientData/>
  </xdr:twoCellAnchor>
  <xdr:twoCellAnchor>
    <xdr:from>
      <xdr:col>0</xdr:col>
      <xdr:colOff>152399</xdr:colOff>
      <xdr:row>65</xdr:row>
      <xdr:rowOff>0</xdr:rowOff>
    </xdr:from>
    <xdr:to>
      <xdr:col>0</xdr:col>
      <xdr:colOff>362574</xdr:colOff>
      <xdr:row>65</xdr:row>
      <xdr:rowOff>7021</xdr:rowOff>
    </xdr:to>
    <xdr:sp macro="" textlink="">
      <xdr:nvSpPr>
        <xdr:cNvPr id="6" name="Freeform 277">
          <a:hlinkClick xmlns:r="http://schemas.openxmlformats.org/officeDocument/2006/relationships" r:id="rId1"/>
          <a:extLst>
            <a:ext uri="{FF2B5EF4-FFF2-40B4-BE49-F238E27FC236}">
              <a16:creationId xmlns:a16="http://schemas.microsoft.com/office/drawing/2014/main" id="{00000000-0008-0000-0200-000006000000}"/>
            </a:ext>
          </a:extLst>
        </xdr:cNvPr>
        <xdr:cNvSpPr>
          <a:spLocks noChangeAspect="1" noEditPoints="1"/>
        </xdr:cNvSpPr>
      </xdr:nvSpPr>
      <xdr:spPr bwMode="auto">
        <a:xfrm flipH="1">
          <a:off x="12099590" y="16050491"/>
          <a:ext cx="210175" cy="228694"/>
        </a:xfrm>
        <a:custGeom>
          <a:avLst/>
          <a:gdLst>
            <a:gd name="T0" fmla="*/ 26 w 107"/>
            <a:gd name="T1" fmla="*/ 52 h 107"/>
            <a:gd name="T2" fmla="*/ 26 w 107"/>
            <a:gd name="T3" fmla="*/ 96 h 107"/>
            <a:gd name="T4" fmla="*/ 81 w 107"/>
            <a:gd name="T5" fmla="*/ 96 h 107"/>
            <a:gd name="T6" fmla="*/ 81 w 107"/>
            <a:gd name="T7" fmla="*/ 52 h 107"/>
            <a:gd name="T8" fmla="*/ 90 w 107"/>
            <a:gd name="T9" fmla="*/ 61 h 107"/>
            <a:gd name="T10" fmla="*/ 90 w 107"/>
            <a:gd name="T11" fmla="*/ 103 h 107"/>
            <a:gd name="T12" fmla="*/ 90 w 107"/>
            <a:gd name="T13" fmla="*/ 107 h 107"/>
            <a:gd name="T14" fmla="*/ 85 w 107"/>
            <a:gd name="T15" fmla="*/ 107 h 107"/>
            <a:gd name="T16" fmla="*/ 22 w 107"/>
            <a:gd name="T17" fmla="*/ 107 h 107"/>
            <a:gd name="T18" fmla="*/ 17 w 107"/>
            <a:gd name="T19" fmla="*/ 107 h 107"/>
            <a:gd name="T20" fmla="*/ 17 w 107"/>
            <a:gd name="T21" fmla="*/ 103 h 107"/>
            <a:gd name="T22" fmla="*/ 17 w 107"/>
            <a:gd name="T23" fmla="*/ 61 h 107"/>
            <a:gd name="T24" fmla="*/ 26 w 107"/>
            <a:gd name="T25" fmla="*/ 52 h 107"/>
            <a:gd name="T26" fmla="*/ 26 w 107"/>
            <a:gd name="T27" fmla="*/ 52 h 107"/>
            <a:gd name="T28" fmla="*/ 0 w 107"/>
            <a:gd name="T29" fmla="*/ 53 h 107"/>
            <a:gd name="T30" fmla="*/ 9 w 107"/>
            <a:gd name="T31" fmla="*/ 61 h 107"/>
            <a:gd name="T32" fmla="*/ 53 w 107"/>
            <a:gd name="T33" fmla="*/ 16 h 107"/>
            <a:gd name="T34" fmla="*/ 98 w 107"/>
            <a:gd name="T35" fmla="*/ 61 h 107"/>
            <a:gd name="T36" fmla="*/ 107 w 107"/>
            <a:gd name="T37" fmla="*/ 53 h 107"/>
            <a:gd name="T38" fmla="*/ 53 w 107"/>
            <a:gd name="T39" fmla="*/ 0 h 107"/>
            <a:gd name="T40" fmla="*/ 47 w 107"/>
            <a:gd name="T41" fmla="*/ 7 h 107"/>
            <a:gd name="T42" fmla="*/ 47 w 107"/>
            <a:gd name="T43" fmla="*/ 7 h 107"/>
            <a:gd name="T44" fmla="*/ 0 w 107"/>
            <a:gd name="T45" fmla="*/ 53 h 1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07" h="107">
              <a:moveTo>
                <a:pt x="26" y="52"/>
              </a:moveTo>
              <a:lnTo>
                <a:pt x="26" y="96"/>
              </a:lnTo>
              <a:lnTo>
                <a:pt x="81" y="96"/>
              </a:lnTo>
              <a:lnTo>
                <a:pt x="81" y="52"/>
              </a:lnTo>
              <a:lnTo>
                <a:pt x="90" y="61"/>
              </a:lnTo>
              <a:lnTo>
                <a:pt x="90" y="103"/>
              </a:lnTo>
              <a:lnTo>
                <a:pt x="90" y="107"/>
              </a:lnTo>
              <a:lnTo>
                <a:pt x="85" y="107"/>
              </a:lnTo>
              <a:lnTo>
                <a:pt x="22" y="107"/>
              </a:lnTo>
              <a:lnTo>
                <a:pt x="17" y="107"/>
              </a:lnTo>
              <a:lnTo>
                <a:pt x="17" y="103"/>
              </a:lnTo>
              <a:lnTo>
                <a:pt x="17" y="61"/>
              </a:lnTo>
              <a:lnTo>
                <a:pt x="26" y="52"/>
              </a:lnTo>
              <a:lnTo>
                <a:pt x="26" y="52"/>
              </a:lnTo>
              <a:close/>
              <a:moveTo>
                <a:pt x="0" y="53"/>
              </a:moveTo>
              <a:lnTo>
                <a:pt x="9" y="61"/>
              </a:lnTo>
              <a:lnTo>
                <a:pt x="53" y="16"/>
              </a:lnTo>
              <a:lnTo>
                <a:pt x="98" y="61"/>
              </a:lnTo>
              <a:lnTo>
                <a:pt x="107" y="53"/>
              </a:lnTo>
              <a:lnTo>
                <a:pt x="53" y="0"/>
              </a:lnTo>
              <a:lnTo>
                <a:pt x="47" y="7"/>
              </a:lnTo>
              <a:lnTo>
                <a:pt x="47" y="7"/>
              </a:lnTo>
              <a:lnTo>
                <a:pt x="0" y="53"/>
              </a:lnTo>
              <a:close/>
            </a:path>
          </a:pathLst>
        </a:custGeom>
        <a:solidFill>
          <a:schemeClr val="bg1"/>
        </a:solidFill>
        <a:ln>
          <a:solidFill>
            <a:schemeClr val="bg1"/>
          </a:solidFill>
        </a:ln>
      </xdr:spPr>
      <xdr:txBody>
        <a:bodyPr vert="horz" wrap="square" lIns="91440" tIns="45720" rIns="91440" bIns="45720" numCol="1" anchor="t" anchorCtr="0" compatLnSpc="1">
          <a:prstTxWarp prst="textNoShape">
            <a:avLst/>
          </a:prstTxWarp>
        </a:bodyPr>
        <a:lstStyle/>
        <a:p>
          <a:pPr algn="r" rtl="1"/>
          <a:endParaRPr lang="en-GB"/>
        </a:p>
      </xdr:txBody>
    </xdr:sp>
    <xdr:clientData/>
  </xdr:twoCellAnchor>
  <xdr:twoCellAnchor>
    <xdr:from>
      <xdr:col>0</xdr:col>
      <xdr:colOff>152401</xdr:colOff>
      <xdr:row>38</xdr:row>
      <xdr:rowOff>0</xdr:rowOff>
    </xdr:from>
    <xdr:to>
      <xdr:col>0</xdr:col>
      <xdr:colOff>362576</xdr:colOff>
      <xdr:row>39</xdr:row>
      <xdr:rowOff>7021</xdr:rowOff>
    </xdr:to>
    <xdr:sp macro="" textlink="">
      <xdr:nvSpPr>
        <xdr:cNvPr id="8" name="Freeform 277">
          <a:hlinkClick xmlns:r="http://schemas.openxmlformats.org/officeDocument/2006/relationships" r:id="rId1"/>
          <a:extLst>
            <a:ext uri="{FF2B5EF4-FFF2-40B4-BE49-F238E27FC236}">
              <a16:creationId xmlns:a16="http://schemas.microsoft.com/office/drawing/2014/main" id="{00000000-0008-0000-0200-000008000000}"/>
            </a:ext>
          </a:extLst>
        </xdr:cNvPr>
        <xdr:cNvSpPr>
          <a:spLocks noChangeAspect="1" noEditPoints="1"/>
        </xdr:cNvSpPr>
      </xdr:nvSpPr>
      <xdr:spPr bwMode="auto">
        <a:xfrm flipH="1">
          <a:off x="12099588" y="6386945"/>
          <a:ext cx="210175" cy="228694"/>
        </a:xfrm>
        <a:custGeom>
          <a:avLst/>
          <a:gdLst>
            <a:gd name="T0" fmla="*/ 26 w 107"/>
            <a:gd name="T1" fmla="*/ 52 h 107"/>
            <a:gd name="T2" fmla="*/ 26 w 107"/>
            <a:gd name="T3" fmla="*/ 96 h 107"/>
            <a:gd name="T4" fmla="*/ 81 w 107"/>
            <a:gd name="T5" fmla="*/ 96 h 107"/>
            <a:gd name="T6" fmla="*/ 81 w 107"/>
            <a:gd name="T7" fmla="*/ 52 h 107"/>
            <a:gd name="T8" fmla="*/ 90 w 107"/>
            <a:gd name="T9" fmla="*/ 61 h 107"/>
            <a:gd name="T10" fmla="*/ 90 w 107"/>
            <a:gd name="T11" fmla="*/ 103 h 107"/>
            <a:gd name="T12" fmla="*/ 90 w 107"/>
            <a:gd name="T13" fmla="*/ 107 h 107"/>
            <a:gd name="T14" fmla="*/ 85 w 107"/>
            <a:gd name="T15" fmla="*/ 107 h 107"/>
            <a:gd name="T16" fmla="*/ 22 w 107"/>
            <a:gd name="T17" fmla="*/ 107 h 107"/>
            <a:gd name="T18" fmla="*/ 17 w 107"/>
            <a:gd name="T19" fmla="*/ 107 h 107"/>
            <a:gd name="T20" fmla="*/ 17 w 107"/>
            <a:gd name="T21" fmla="*/ 103 h 107"/>
            <a:gd name="T22" fmla="*/ 17 w 107"/>
            <a:gd name="T23" fmla="*/ 61 h 107"/>
            <a:gd name="T24" fmla="*/ 26 w 107"/>
            <a:gd name="T25" fmla="*/ 52 h 107"/>
            <a:gd name="T26" fmla="*/ 26 w 107"/>
            <a:gd name="T27" fmla="*/ 52 h 107"/>
            <a:gd name="T28" fmla="*/ 0 w 107"/>
            <a:gd name="T29" fmla="*/ 53 h 107"/>
            <a:gd name="T30" fmla="*/ 9 w 107"/>
            <a:gd name="T31" fmla="*/ 61 h 107"/>
            <a:gd name="T32" fmla="*/ 53 w 107"/>
            <a:gd name="T33" fmla="*/ 16 h 107"/>
            <a:gd name="T34" fmla="*/ 98 w 107"/>
            <a:gd name="T35" fmla="*/ 61 h 107"/>
            <a:gd name="T36" fmla="*/ 107 w 107"/>
            <a:gd name="T37" fmla="*/ 53 h 107"/>
            <a:gd name="T38" fmla="*/ 53 w 107"/>
            <a:gd name="T39" fmla="*/ 0 h 107"/>
            <a:gd name="T40" fmla="*/ 47 w 107"/>
            <a:gd name="T41" fmla="*/ 7 h 107"/>
            <a:gd name="T42" fmla="*/ 47 w 107"/>
            <a:gd name="T43" fmla="*/ 7 h 107"/>
            <a:gd name="T44" fmla="*/ 0 w 107"/>
            <a:gd name="T45" fmla="*/ 53 h 1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07" h="107">
              <a:moveTo>
                <a:pt x="26" y="52"/>
              </a:moveTo>
              <a:lnTo>
                <a:pt x="26" y="96"/>
              </a:lnTo>
              <a:lnTo>
                <a:pt x="81" y="96"/>
              </a:lnTo>
              <a:lnTo>
                <a:pt x="81" y="52"/>
              </a:lnTo>
              <a:lnTo>
                <a:pt x="90" y="61"/>
              </a:lnTo>
              <a:lnTo>
                <a:pt x="90" y="103"/>
              </a:lnTo>
              <a:lnTo>
                <a:pt x="90" y="107"/>
              </a:lnTo>
              <a:lnTo>
                <a:pt x="85" y="107"/>
              </a:lnTo>
              <a:lnTo>
                <a:pt x="22" y="107"/>
              </a:lnTo>
              <a:lnTo>
                <a:pt x="17" y="107"/>
              </a:lnTo>
              <a:lnTo>
                <a:pt x="17" y="103"/>
              </a:lnTo>
              <a:lnTo>
                <a:pt x="17" y="61"/>
              </a:lnTo>
              <a:lnTo>
                <a:pt x="26" y="52"/>
              </a:lnTo>
              <a:lnTo>
                <a:pt x="26" y="52"/>
              </a:lnTo>
              <a:close/>
              <a:moveTo>
                <a:pt x="0" y="53"/>
              </a:moveTo>
              <a:lnTo>
                <a:pt x="9" y="61"/>
              </a:lnTo>
              <a:lnTo>
                <a:pt x="53" y="16"/>
              </a:lnTo>
              <a:lnTo>
                <a:pt x="98" y="61"/>
              </a:lnTo>
              <a:lnTo>
                <a:pt x="107" y="53"/>
              </a:lnTo>
              <a:lnTo>
                <a:pt x="53" y="0"/>
              </a:lnTo>
              <a:lnTo>
                <a:pt x="47" y="7"/>
              </a:lnTo>
              <a:lnTo>
                <a:pt x="47" y="7"/>
              </a:lnTo>
              <a:lnTo>
                <a:pt x="0" y="53"/>
              </a:lnTo>
              <a:close/>
            </a:path>
          </a:pathLst>
        </a:custGeom>
        <a:solidFill>
          <a:schemeClr val="bg1"/>
        </a:solidFill>
        <a:ln>
          <a:solidFill>
            <a:schemeClr val="bg1"/>
          </a:solidFill>
        </a:ln>
      </xdr:spPr>
      <xdr:txBody>
        <a:bodyPr vert="horz" wrap="square" lIns="91440" tIns="45720" rIns="91440" bIns="45720" numCol="1" anchor="t" anchorCtr="0" compatLnSpc="1">
          <a:prstTxWarp prst="textNoShape">
            <a:avLst/>
          </a:prstTxWarp>
        </a:bodyPr>
        <a:lstStyle/>
        <a:p>
          <a:pPr algn="r" rtl="1"/>
          <a:endParaRPr lang="en-GB"/>
        </a:p>
      </xdr:txBody>
    </xdr:sp>
    <xdr:clientData/>
  </xdr:twoCellAnchor>
  <xdr:twoCellAnchor>
    <xdr:from>
      <xdr:col>0</xdr:col>
      <xdr:colOff>133352</xdr:colOff>
      <xdr:row>16</xdr:row>
      <xdr:rowOff>23813</xdr:rowOff>
    </xdr:from>
    <xdr:to>
      <xdr:col>0</xdr:col>
      <xdr:colOff>368301</xdr:colOff>
      <xdr:row>16</xdr:row>
      <xdr:rowOff>260051</xdr:rowOff>
    </xdr:to>
    <xdr:sp macro="" textlink="">
      <xdr:nvSpPr>
        <xdr:cNvPr id="10" name="Freeform 277">
          <a:hlinkClick xmlns:r="http://schemas.openxmlformats.org/officeDocument/2006/relationships" r:id="rId1"/>
          <a:extLst>
            <a:ext uri="{FF2B5EF4-FFF2-40B4-BE49-F238E27FC236}">
              <a16:creationId xmlns:a16="http://schemas.microsoft.com/office/drawing/2014/main" id="{00000000-0008-0000-0200-00000A000000}"/>
            </a:ext>
          </a:extLst>
        </xdr:cNvPr>
        <xdr:cNvSpPr>
          <a:spLocks noChangeAspect="1" noEditPoints="1"/>
        </xdr:cNvSpPr>
      </xdr:nvSpPr>
      <xdr:spPr bwMode="auto">
        <a:xfrm flipH="1">
          <a:off x="13646149" y="3408363"/>
          <a:ext cx="234949" cy="236238"/>
        </a:xfrm>
        <a:custGeom>
          <a:avLst/>
          <a:gdLst>
            <a:gd name="T0" fmla="*/ 26 w 107"/>
            <a:gd name="T1" fmla="*/ 52 h 107"/>
            <a:gd name="T2" fmla="*/ 26 w 107"/>
            <a:gd name="T3" fmla="*/ 96 h 107"/>
            <a:gd name="T4" fmla="*/ 81 w 107"/>
            <a:gd name="T5" fmla="*/ 96 h 107"/>
            <a:gd name="T6" fmla="*/ 81 w 107"/>
            <a:gd name="T7" fmla="*/ 52 h 107"/>
            <a:gd name="T8" fmla="*/ 90 w 107"/>
            <a:gd name="T9" fmla="*/ 61 h 107"/>
            <a:gd name="T10" fmla="*/ 90 w 107"/>
            <a:gd name="T11" fmla="*/ 103 h 107"/>
            <a:gd name="T12" fmla="*/ 90 w 107"/>
            <a:gd name="T13" fmla="*/ 107 h 107"/>
            <a:gd name="T14" fmla="*/ 85 w 107"/>
            <a:gd name="T15" fmla="*/ 107 h 107"/>
            <a:gd name="T16" fmla="*/ 22 w 107"/>
            <a:gd name="T17" fmla="*/ 107 h 107"/>
            <a:gd name="T18" fmla="*/ 17 w 107"/>
            <a:gd name="T19" fmla="*/ 107 h 107"/>
            <a:gd name="T20" fmla="*/ 17 w 107"/>
            <a:gd name="T21" fmla="*/ 103 h 107"/>
            <a:gd name="T22" fmla="*/ 17 w 107"/>
            <a:gd name="T23" fmla="*/ 61 h 107"/>
            <a:gd name="T24" fmla="*/ 26 w 107"/>
            <a:gd name="T25" fmla="*/ 52 h 107"/>
            <a:gd name="T26" fmla="*/ 26 w 107"/>
            <a:gd name="T27" fmla="*/ 52 h 107"/>
            <a:gd name="T28" fmla="*/ 0 w 107"/>
            <a:gd name="T29" fmla="*/ 53 h 107"/>
            <a:gd name="T30" fmla="*/ 9 w 107"/>
            <a:gd name="T31" fmla="*/ 61 h 107"/>
            <a:gd name="T32" fmla="*/ 53 w 107"/>
            <a:gd name="T33" fmla="*/ 16 h 107"/>
            <a:gd name="T34" fmla="*/ 98 w 107"/>
            <a:gd name="T35" fmla="*/ 61 h 107"/>
            <a:gd name="T36" fmla="*/ 107 w 107"/>
            <a:gd name="T37" fmla="*/ 53 h 107"/>
            <a:gd name="T38" fmla="*/ 53 w 107"/>
            <a:gd name="T39" fmla="*/ 0 h 107"/>
            <a:gd name="T40" fmla="*/ 47 w 107"/>
            <a:gd name="T41" fmla="*/ 7 h 107"/>
            <a:gd name="T42" fmla="*/ 47 w 107"/>
            <a:gd name="T43" fmla="*/ 7 h 107"/>
            <a:gd name="T44" fmla="*/ 0 w 107"/>
            <a:gd name="T45" fmla="*/ 53 h 1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07" h="107">
              <a:moveTo>
                <a:pt x="26" y="52"/>
              </a:moveTo>
              <a:lnTo>
                <a:pt x="26" y="96"/>
              </a:lnTo>
              <a:lnTo>
                <a:pt x="81" y="96"/>
              </a:lnTo>
              <a:lnTo>
                <a:pt x="81" y="52"/>
              </a:lnTo>
              <a:lnTo>
                <a:pt x="90" y="61"/>
              </a:lnTo>
              <a:lnTo>
                <a:pt x="90" y="103"/>
              </a:lnTo>
              <a:lnTo>
                <a:pt x="90" y="107"/>
              </a:lnTo>
              <a:lnTo>
                <a:pt x="85" y="107"/>
              </a:lnTo>
              <a:lnTo>
                <a:pt x="22" y="107"/>
              </a:lnTo>
              <a:lnTo>
                <a:pt x="17" y="107"/>
              </a:lnTo>
              <a:lnTo>
                <a:pt x="17" y="103"/>
              </a:lnTo>
              <a:lnTo>
                <a:pt x="17" y="61"/>
              </a:lnTo>
              <a:lnTo>
                <a:pt x="26" y="52"/>
              </a:lnTo>
              <a:lnTo>
                <a:pt x="26" y="52"/>
              </a:lnTo>
              <a:close/>
              <a:moveTo>
                <a:pt x="0" y="53"/>
              </a:moveTo>
              <a:lnTo>
                <a:pt x="9" y="61"/>
              </a:lnTo>
              <a:lnTo>
                <a:pt x="53" y="16"/>
              </a:lnTo>
              <a:lnTo>
                <a:pt x="98" y="61"/>
              </a:lnTo>
              <a:lnTo>
                <a:pt x="107" y="53"/>
              </a:lnTo>
              <a:lnTo>
                <a:pt x="53" y="0"/>
              </a:lnTo>
              <a:lnTo>
                <a:pt x="47" y="7"/>
              </a:lnTo>
              <a:lnTo>
                <a:pt x="47" y="7"/>
              </a:lnTo>
              <a:lnTo>
                <a:pt x="0" y="53"/>
              </a:lnTo>
              <a:close/>
            </a:path>
          </a:pathLst>
        </a:custGeom>
        <a:solidFill>
          <a:schemeClr val="bg1"/>
        </a:solidFill>
        <a:ln>
          <a:solidFill>
            <a:schemeClr val="bg1"/>
          </a:solidFill>
        </a:ln>
      </xdr:spPr>
      <xdr:txBody>
        <a:bodyPr vert="horz" wrap="square" lIns="91440" tIns="45720" rIns="91440" bIns="45720" numCol="1" anchor="t" anchorCtr="0" compatLnSpc="1">
          <a:prstTxWarp prst="textNoShape">
            <a:avLst/>
          </a:prstTxWarp>
        </a:bodyPr>
        <a:lstStyle/>
        <a:p>
          <a:pPr algn="r" rtl="1"/>
          <a:endParaRPr lang="en-GB"/>
        </a:p>
      </xdr:txBody>
    </xdr:sp>
    <xdr:clientData/>
  </xdr:twoCellAnchor>
  <xdr:twoCellAnchor editAs="oneCell">
    <xdr:from>
      <xdr:col>0</xdr:col>
      <xdr:colOff>0</xdr:colOff>
      <xdr:row>0</xdr:row>
      <xdr:rowOff>0</xdr:rowOff>
    </xdr:from>
    <xdr:to>
      <xdr:col>2</xdr:col>
      <xdr:colOff>440505</xdr:colOff>
      <xdr:row>5</xdr:row>
      <xdr:rowOff>31750</xdr:rowOff>
    </xdr:to>
    <xdr:pic>
      <xdr:nvPicPr>
        <xdr:cNvPr id="11" name="Picture 8">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27758" y="0"/>
          <a:ext cx="2316930" cy="984250"/>
        </a:xfrm>
        <a:prstGeom prst="rect">
          <a:avLst/>
        </a:prstGeom>
      </xdr:spPr>
    </xdr:pic>
    <xdr:clientData/>
  </xdr:twoCellAnchor>
  <xdr:twoCellAnchor editAs="oneCell">
    <xdr:from>
      <xdr:col>2</xdr:col>
      <xdr:colOff>440347</xdr:colOff>
      <xdr:row>0</xdr:row>
      <xdr:rowOff>6617</xdr:rowOff>
    </xdr:from>
    <xdr:to>
      <xdr:col>2</xdr:col>
      <xdr:colOff>2429802</xdr:colOff>
      <xdr:row>5</xdr:row>
      <xdr:rowOff>33172</xdr:rowOff>
    </xdr:to>
    <xdr:pic>
      <xdr:nvPicPr>
        <xdr:cNvPr id="9" name="Picture 8">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57064" y="6617"/>
          <a:ext cx="1989455" cy="9837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152401</xdr:colOff>
      <xdr:row>15</xdr:row>
      <xdr:rowOff>0</xdr:rowOff>
    </xdr:from>
    <xdr:to>
      <xdr:col>0</xdr:col>
      <xdr:colOff>362576</xdr:colOff>
      <xdr:row>16</xdr:row>
      <xdr:rowOff>0</xdr:rowOff>
    </xdr:to>
    <xdr:sp macro="" textlink="">
      <xdr:nvSpPr>
        <xdr:cNvPr id="23" name="Freeform 277">
          <a:hlinkClick xmlns:r="http://schemas.openxmlformats.org/officeDocument/2006/relationships" r:id="rId1"/>
          <a:extLst>
            <a:ext uri="{FF2B5EF4-FFF2-40B4-BE49-F238E27FC236}">
              <a16:creationId xmlns:a16="http://schemas.microsoft.com/office/drawing/2014/main" id="{00000000-0008-0000-0300-000017000000}"/>
            </a:ext>
          </a:extLst>
        </xdr:cNvPr>
        <xdr:cNvSpPr>
          <a:spLocks noChangeAspect="1" noEditPoints="1"/>
        </xdr:cNvSpPr>
      </xdr:nvSpPr>
      <xdr:spPr bwMode="auto">
        <a:xfrm flipH="1">
          <a:off x="14286874" y="6743700"/>
          <a:ext cx="210175" cy="172121"/>
        </a:xfrm>
        <a:custGeom>
          <a:avLst/>
          <a:gdLst>
            <a:gd name="T0" fmla="*/ 26 w 107"/>
            <a:gd name="T1" fmla="*/ 52 h 107"/>
            <a:gd name="T2" fmla="*/ 26 w 107"/>
            <a:gd name="T3" fmla="*/ 96 h 107"/>
            <a:gd name="T4" fmla="*/ 81 w 107"/>
            <a:gd name="T5" fmla="*/ 96 h 107"/>
            <a:gd name="T6" fmla="*/ 81 w 107"/>
            <a:gd name="T7" fmla="*/ 52 h 107"/>
            <a:gd name="T8" fmla="*/ 90 w 107"/>
            <a:gd name="T9" fmla="*/ 61 h 107"/>
            <a:gd name="T10" fmla="*/ 90 w 107"/>
            <a:gd name="T11" fmla="*/ 103 h 107"/>
            <a:gd name="T12" fmla="*/ 90 w 107"/>
            <a:gd name="T13" fmla="*/ 107 h 107"/>
            <a:gd name="T14" fmla="*/ 85 w 107"/>
            <a:gd name="T15" fmla="*/ 107 h 107"/>
            <a:gd name="T16" fmla="*/ 22 w 107"/>
            <a:gd name="T17" fmla="*/ 107 h 107"/>
            <a:gd name="T18" fmla="*/ 17 w 107"/>
            <a:gd name="T19" fmla="*/ 107 h 107"/>
            <a:gd name="T20" fmla="*/ 17 w 107"/>
            <a:gd name="T21" fmla="*/ 103 h 107"/>
            <a:gd name="T22" fmla="*/ 17 w 107"/>
            <a:gd name="T23" fmla="*/ 61 h 107"/>
            <a:gd name="T24" fmla="*/ 26 w 107"/>
            <a:gd name="T25" fmla="*/ 52 h 107"/>
            <a:gd name="T26" fmla="*/ 26 w 107"/>
            <a:gd name="T27" fmla="*/ 52 h 107"/>
            <a:gd name="T28" fmla="*/ 0 w 107"/>
            <a:gd name="T29" fmla="*/ 53 h 107"/>
            <a:gd name="T30" fmla="*/ 9 w 107"/>
            <a:gd name="T31" fmla="*/ 61 h 107"/>
            <a:gd name="T32" fmla="*/ 53 w 107"/>
            <a:gd name="T33" fmla="*/ 16 h 107"/>
            <a:gd name="T34" fmla="*/ 98 w 107"/>
            <a:gd name="T35" fmla="*/ 61 h 107"/>
            <a:gd name="T36" fmla="*/ 107 w 107"/>
            <a:gd name="T37" fmla="*/ 53 h 107"/>
            <a:gd name="T38" fmla="*/ 53 w 107"/>
            <a:gd name="T39" fmla="*/ 0 h 107"/>
            <a:gd name="T40" fmla="*/ 47 w 107"/>
            <a:gd name="T41" fmla="*/ 7 h 107"/>
            <a:gd name="T42" fmla="*/ 47 w 107"/>
            <a:gd name="T43" fmla="*/ 7 h 107"/>
            <a:gd name="T44" fmla="*/ 0 w 107"/>
            <a:gd name="T45" fmla="*/ 53 h 1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07" h="107">
              <a:moveTo>
                <a:pt x="26" y="52"/>
              </a:moveTo>
              <a:lnTo>
                <a:pt x="26" y="96"/>
              </a:lnTo>
              <a:lnTo>
                <a:pt x="81" y="96"/>
              </a:lnTo>
              <a:lnTo>
                <a:pt x="81" y="52"/>
              </a:lnTo>
              <a:lnTo>
                <a:pt x="90" y="61"/>
              </a:lnTo>
              <a:lnTo>
                <a:pt x="90" y="103"/>
              </a:lnTo>
              <a:lnTo>
                <a:pt x="90" y="107"/>
              </a:lnTo>
              <a:lnTo>
                <a:pt x="85" y="107"/>
              </a:lnTo>
              <a:lnTo>
                <a:pt x="22" y="107"/>
              </a:lnTo>
              <a:lnTo>
                <a:pt x="17" y="107"/>
              </a:lnTo>
              <a:lnTo>
                <a:pt x="17" y="103"/>
              </a:lnTo>
              <a:lnTo>
                <a:pt x="17" y="61"/>
              </a:lnTo>
              <a:lnTo>
                <a:pt x="26" y="52"/>
              </a:lnTo>
              <a:lnTo>
                <a:pt x="26" y="52"/>
              </a:lnTo>
              <a:close/>
              <a:moveTo>
                <a:pt x="0" y="53"/>
              </a:moveTo>
              <a:lnTo>
                <a:pt x="9" y="61"/>
              </a:lnTo>
              <a:lnTo>
                <a:pt x="53" y="16"/>
              </a:lnTo>
              <a:lnTo>
                <a:pt x="98" y="61"/>
              </a:lnTo>
              <a:lnTo>
                <a:pt x="107" y="53"/>
              </a:lnTo>
              <a:lnTo>
                <a:pt x="53" y="0"/>
              </a:lnTo>
              <a:lnTo>
                <a:pt x="47" y="7"/>
              </a:lnTo>
              <a:lnTo>
                <a:pt x="47" y="7"/>
              </a:lnTo>
              <a:lnTo>
                <a:pt x="0" y="53"/>
              </a:lnTo>
              <a:close/>
            </a:path>
          </a:pathLst>
        </a:custGeom>
        <a:solidFill>
          <a:schemeClr val="bg1"/>
        </a:solidFill>
        <a:ln>
          <a:solidFill>
            <a:schemeClr val="bg1"/>
          </a:solidFill>
        </a:ln>
      </xdr:spPr>
      <xdr:txBody>
        <a:bodyPr vert="horz" wrap="square" lIns="91440" tIns="45720" rIns="91440" bIns="45720" numCol="1" anchor="t" anchorCtr="0" compatLnSpc="1">
          <a:prstTxWarp prst="textNoShape">
            <a:avLst/>
          </a:prstTxWarp>
        </a:bodyPr>
        <a:lstStyle/>
        <a:p>
          <a:pPr algn="r" rtl="1"/>
          <a:endParaRPr lang="en-GB"/>
        </a:p>
      </xdr:txBody>
    </xdr:sp>
    <xdr:clientData/>
  </xdr:twoCellAnchor>
  <xdr:twoCellAnchor editAs="oneCell">
    <xdr:from>
      <xdr:col>1</xdr:col>
      <xdr:colOff>829128</xdr:colOff>
      <xdr:row>0</xdr:row>
      <xdr:rowOff>6350</xdr:rowOff>
    </xdr:from>
    <xdr:to>
      <xdr:col>1</xdr:col>
      <xdr:colOff>2473305</xdr:colOff>
      <xdr:row>4</xdr:row>
      <xdr:rowOff>28086</xdr:rowOff>
    </xdr:to>
    <xdr:pic>
      <xdr:nvPicPr>
        <xdr:cNvPr id="5" name="Picture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07231" y="6350"/>
          <a:ext cx="1644177" cy="804147"/>
        </a:xfrm>
        <a:prstGeom prst="rect">
          <a:avLst/>
        </a:prstGeom>
      </xdr:spPr>
    </xdr:pic>
    <xdr:clientData/>
  </xdr:twoCellAnchor>
  <xdr:twoCellAnchor editAs="oneCell">
    <xdr:from>
      <xdr:col>0</xdr:col>
      <xdr:colOff>0</xdr:colOff>
      <xdr:row>0</xdr:row>
      <xdr:rowOff>0</xdr:rowOff>
    </xdr:from>
    <xdr:to>
      <xdr:col>1</xdr:col>
      <xdr:colOff>831850</xdr:colOff>
      <xdr:row>4</xdr:row>
      <xdr:rowOff>6350</xdr:rowOff>
    </xdr:to>
    <xdr:pic>
      <xdr:nvPicPr>
        <xdr:cNvPr id="13" name="Picture 1">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06050" y="0"/>
          <a:ext cx="1352550" cy="793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7055</xdr:rowOff>
    </xdr:from>
    <xdr:to>
      <xdr:col>2</xdr:col>
      <xdr:colOff>289277</xdr:colOff>
      <xdr:row>5</xdr:row>
      <xdr:rowOff>0</xdr:rowOff>
    </xdr:to>
    <xdr:pic>
      <xdr:nvPicPr>
        <xdr:cNvPr id="5" name="Picture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3778" y="7055"/>
          <a:ext cx="2074333" cy="896056"/>
        </a:xfrm>
        <a:prstGeom prst="rect">
          <a:avLst/>
        </a:prstGeom>
      </xdr:spPr>
    </xdr:pic>
    <xdr:clientData/>
  </xdr:twoCellAnchor>
  <xdr:twoCellAnchor>
    <xdr:from>
      <xdr:col>0</xdr:col>
      <xdr:colOff>152401</xdr:colOff>
      <xdr:row>15</xdr:row>
      <xdr:rowOff>0</xdr:rowOff>
    </xdr:from>
    <xdr:to>
      <xdr:col>0</xdr:col>
      <xdr:colOff>362576</xdr:colOff>
      <xdr:row>16</xdr:row>
      <xdr:rowOff>7021</xdr:rowOff>
    </xdr:to>
    <xdr:sp macro="" textlink="">
      <xdr:nvSpPr>
        <xdr:cNvPr id="13" name="Freeform 277">
          <a:hlinkClick xmlns:r="http://schemas.openxmlformats.org/officeDocument/2006/relationships" r:id="rId2"/>
          <a:extLst>
            <a:ext uri="{FF2B5EF4-FFF2-40B4-BE49-F238E27FC236}">
              <a16:creationId xmlns:a16="http://schemas.microsoft.com/office/drawing/2014/main" id="{00000000-0008-0000-0500-00000D000000}"/>
            </a:ext>
          </a:extLst>
        </xdr:cNvPr>
        <xdr:cNvSpPr>
          <a:spLocks noChangeAspect="1" noEditPoints="1"/>
        </xdr:cNvSpPr>
      </xdr:nvSpPr>
      <xdr:spPr bwMode="auto">
        <a:xfrm flipH="1">
          <a:off x="27494874" y="3181350"/>
          <a:ext cx="210175" cy="305471"/>
        </a:xfrm>
        <a:custGeom>
          <a:avLst/>
          <a:gdLst>
            <a:gd name="T0" fmla="*/ 26 w 107"/>
            <a:gd name="T1" fmla="*/ 52 h 107"/>
            <a:gd name="T2" fmla="*/ 26 w 107"/>
            <a:gd name="T3" fmla="*/ 96 h 107"/>
            <a:gd name="T4" fmla="*/ 81 w 107"/>
            <a:gd name="T5" fmla="*/ 96 h 107"/>
            <a:gd name="T6" fmla="*/ 81 w 107"/>
            <a:gd name="T7" fmla="*/ 52 h 107"/>
            <a:gd name="T8" fmla="*/ 90 w 107"/>
            <a:gd name="T9" fmla="*/ 61 h 107"/>
            <a:gd name="T10" fmla="*/ 90 w 107"/>
            <a:gd name="T11" fmla="*/ 103 h 107"/>
            <a:gd name="T12" fmla="*/ 90 w 107"/>
            <a:gd name="T13" fmla="*/ 107 h 107"/>
            <a:gd name="T14" fmla="*/ 85 w 107"/>
            <a:gd name="T15" fmla="*/ 107 h 107"/>
            <a:gd name="T16" fmla="*/ 22 w 107"/>
            <a:gd name="T17" fmla="*/ 107 h 107"/>
            <a:gd name="T18" fmla="*/ 17 w 107"/>
            <a:gd name="T19" fmla="*/ 107 h 107"/>
            <a:gd name="T20" fmla="*/ 17 w 107"/>
            <a:gd name="T21" fmla="*/ 103 h 107"/>
            <a:gd name="T22" fmla="*/ 17 w 107"/>
            <a:gd name="T23" fmla="*/ 61 h 107"/>
            <a:gd name="T24" fmla="*/ 26 w 107"/>
            <a:gd name="T25" fmla="*/ 52 h 107"/>
            <a:gd name="T26" fmla="*/ 26 w 107"/>
            <a:gd name="T27" fmla="*/ 52 h 107"/>
            <a:gd name="T28" fmla="*/ 0 w 107"/>
            <a:gd name="T29" fmla="*/ 53 h 107"/>
            <a:gd name="T30" fmla="*/ 9 w 107"/>
            <a:gd name="T31" fmla="*/ 61 h 107"/>
            <a:gd name="T32" fmla="*/ 53 w 107"/>
            <a:gd name="T33" fmla="*/ 16 h 107"/>
            <a:gd name="T34" fmla="*/ 98 w 107"/>
            <a:gd name="T35" fmla="*/ 61 h 107"/>
            <a:gd name="T36" fmla="*/ 107 w 107"/>
            <a:gd name="T37" fmla="*/ 53 h 107"/>
            <a:gd name="T38" fmla="*/ 53 w 107"/>
            <a:gd name="T39" fmla="*/ 0 h 107"/>
            <a:gd name="T40" fmla="*/ 47 w 107"/>
            <a:gd name="T41" fmla="*/ 7 h 107"/>
            <a:gd name="T42" fmla="*/ 47 w 107"/>
            <a:gd name="T43" fmla="*/ 7 h 107"/>
            <a:gd name="T44" fmla="*/ 0 w 107"/>
            <a:gd name="T45" fmla="*/ 53 h 1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07" h="107">
              <a:moveTo>
                <a:pt x="26" y="52"/>
              </a:moveTo>
              <a:lnTo>
                <a:pt x="26" y="96"/>
              </a:lnTo>
              <a:lnTo>
                <a:pt x="81" y="96"/>
              </a:lnTo>
              <a:lnTo>
                <a:pt x="81" y="52"/>
              </a:lnTo>
              <a:lnTo>
                <a:pt x="90" y="61"/>
              </a:lnTo>
              <a:lnTo>
                <a:pt x="90" y="103"/>
              </a:lnTo>
              <a:lnTo>
                <a:pt x="90" y="107"/>
              </a:lnTo>
              <a:lnTo>
                <a:pt x="85" y="107"/>
              </a:lnTo>
              <a:lnTo>
                <a:pt x="22" y="107"/>
              </a:lnTo>
              <a:lnTo>
                <a:pt x="17" y="107"/>
              </a:lnTo>
              <a:lnTo>
                <a:pt x="17" y="103"/>
              </a:lnTo>
              <a:lnTo>
                <a:pt x="17" y="61"/>
              </a:lnTo>
              <a:lnTo>
                <a:pt x="26" y="52"/>
              </a:lnTo>
              <a:lnTo>
                <a:pt x="26" y="52"/>
              </a:lnTo>
              <a:close/>
              <a:moveTo>
                <a:pt x="0" y="53"/>
              </a:moveTo>
              <a:lnTo>
                <a:pt x="9" y="61"/>
              </a:lnTo>
              <a:lnTo>
                <a:pt x="53" y="16"/>
              </a:lnTo>
              <a:lnTo>
                <a:pt x="98" y="61"/>
              </a:lnTo>
              <a:lnTo>
                <a:pt x="107" y="53"/>
              </a:lnTo>
              <a:lnTo>
                <a:pt x="53" y="0"/>
              </a:lnTo>
              <a:lnTo>
                <a:pt x="47" y="7"/>
              </a:lnTo>
              <a:lnTo>
                <a:pt x="47" y="7"/>
              </a:lnTo>
              <a:lnTo>
                <a:pt x="0" y="53"/>
              </a:lnTo>
              <a:close/>
            </a:path>
          </a:pathLst>
        </a:custGeom>
        <a:solidFill>
          <a:schemeClr val="bg1"/>
        </a:solidFill>
        <a:ln>
          <a:solidFill>
            <a:schemeClr val="bg1"/>
          </a:solidFill>
        </a:ln>
      </xdr:spPr>
      <xdr:txBody>
        <a:bodyPr vert="horz" wrap="square" lIns="91440" tIns="45720" rIns="91440" bIns="45720" numCol="1" anchor="t" anchorCtr="0" compatLnSpc="1">
          <a:prstTxWarp prst="textNoShape">
            <a:avLst/>
          </a:prstTxWarp>
        </a:bodyPr>
        <a:lstStyle/>
        <a:p>
          <a:pPr algn="r" rtl="1"/>
          <a:endParaRPr lang="en-GB"/>
        </a:p>
      </xdr:txBody>
    </xdr:sp>
    <xdr:clientData/>
  </xdr:twoCellAnchor>
  <xdr:twoCellAnchor editAs="oneCell">
    <xdr:from>
      <xdr:col>2</xdr:col>
      <xdr:colOff>291735</xdr:colOff>
      <xdr:row>0</xdr:row>
      <xdr:rowOff>16282</xdr:rowOff>
    </xdr:from>
    <xdr:to>
      <xdr:col>3</xdr:col>
      <xdr:colOff>1387719</xdr:colOff>
      <xdr:row>5</xdr:row>
      <xdr:rowOff>2678</xdr:rowOff>
    </xdr:to>
    <xdr:pic>
      <xdr:nvPicPr>
        <xdr:cNvPr id="6" name="Picture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857730" y="16282"/>
          <a:ext cx="1804253" cy="8981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152402</xdr:colOff>
      <xdr:row>14</xdr:row>
      <xdr:rowOff>24395</xdr:rowOff>
    </xdr:from>
    <xdr:to>
      <xdr:col>0</xdr:col>
      <xdr:colOff>359498</xdr:colOff>
      <xdr:row>14</xdr:row>
      <xdr:rowOff>242095</xdr:rowOff>
    </xdr:to>
    <xdr:sp macro="" textlink="">
      <xdr:nvSpPr>
        <xdr:cNvPr id="6" name="Freeform 277">
          <a:hlinkClick xmlns:r="http://schemas.openxmlformats.org/officeDocument/2006/relationships" r:id="rId1"/>
          <a:extLst>
            <a:ext uri="{FF2B5EF4-FFF2-40B4-BE49-F238E27FC236}">
              <a16:creationId xmlns:a16="http://schemas.microsoft.com/office/drawing/2014/main" id="{00000000-0008-0000-0700-000006000000}"/>
            </a:ext>
          </a:extLst>
        </xdr:cNvPr>
        <xdr:cNvSpPr>
          <a:spLocks noChangeAspect="1" noEditPoints="1"/>
        </xdr:cNvSpPr>
      </xdr:nvSpPr>
      <xdr:spPr bwMode="auto">
        <a:xfrm flipH="1">
          <a:off x="34412705" y="3449426"/>
          <a:ext cx="207096" cy="217700"/>
        </a:xfrm>
        <a:custGeom>
          <a:avLst/>
          <a:gdLst>
            <a:gd name="T0" fmla="*/ 26 w 107"/>
            <a:gd name="T1" fmla="*/ 52 h 107"/>
            <a:gd name="T2" fmla="*/ 26 w 107"/>
            <a:gd name="T3" fmla="*/ 96 h 107"/>
            <a:gd name="T4" fmla="*/ 81 w 107"/>
            <a:gd name="T5" fmla="*/ 96 h 107"/>
            <a:gd name="T6" fmla="*/ 81 w 107"/>
            <a:gd name="T7" fmla="*/ 52 h 107"/>
            <a:gd name="T8" fmla="*/ 90 w 107"/>
            <a:gd name="T9" fmla="*/ 61 h 107"/>
            <a:gd name="T10" fmla="*/ 90 w 107"/>
            <a:gd name="T11" fmla="*/ 103 h 107"/>
            <a:gd name="T12" fmla="*/ 90 w 107"/>
            <a:gd name="T13" fmla="*/ 107 h 107"/>
            <a:gd name="T14" fmla="*/ 85 w 107"/>
            <a:gd name="T15" fmla="*/ 107 h 107"/>
            <a:gd name="T16" fmla="*/ 22 w 107"/>
            <a:gd name="T17" fmla="*/ 107 h 107"/>
            <a:gd name="T18" fmla="*/ 17 w 107"/>
            <a:gd name="T19" fmla="*/ 107 h 107"/>
            <a:gd name="T20" fmla="*/ 17 w 107"/>
            <a:gd name="T21" fmla="*/ 103 h 107"/>
            <a:gd name="T22" fmla="*/ 17 w 107"/>
            <a:gd name="T23" fmla="*/ 61 h 107"/>
            <a:gd name="T24" fmla="*/ 26 w 107"/>
            <a:gd name="T25" fmla="*/ 52 h 107"/>
            <a:gd name="T26" fmla="*/ 26 w 107"/>
            <a:gd name="T27" fmla="*/ 52 h 107"/>
            <a:gd name="T28" fmla="*/ 0 w 107"/>
            <a:gd name="T29" fmla="*/ 53 h 107"/>
            <a:gd name="T30" fmla="*/ 9 w 107"/>
            <a:gd name="T31" fmla="*/ 61 h 107"/>
            <a:gd name="T32" fmla="*/ 53 w 107"/>
            <a:gd name="T33" fmla="*/ 16 h 107"/>
            <a:gd name="T34" fmla="*/ 98 w 107"/>
            <a:gd name="T35" fmla="*/ 61 h 107"/>
            <a:gd name="T36" fmla="*/ 107 w 107"/>
            <a:gd name="T37" fmla="*/ 53 h 107"/>
            <a:gd name="T38" fmla="*/ 53 w 107"/>
            <a:gd name="T39" fmla="*/ 0 h 107"/>
            <a:gd name="T40" fmla="*/ 47 w 107"/>
            <a:gd name="T41" fmla="*/ 7 h 107"/>
            <a:gd name="T42" fmla="*/ 47 w 107"/>
            <a:gd name="T43" fmla="*/ 7 h 107"/>
            <a:gd name="T44" fmla="*/ 0 w 107"/>
            <a:gd name="T45" fmla="*/ 53 h 1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07" h="107">
              <a:moveTo>
                <a:pt x="26" y="52"/>
              </a:moveTo>
              <a:lnTo>
                <a:pt x="26" y="96"/>
              </a:lnTo>
              <a:lnTo>
                <a:pt x="81" y="96"/>
              </a:lnTo>
              <a:lnTo>
                <a:pt x="81" y="52"/>
              </a:lnTo>
              <a:lnTo>
                <a:pt x="90" y="61"/>
              </a:lnTo>
              <a:lnTo>
                <a:pt x="90" y="103"/>
              </a:lnTo>
              <a:lnTo>
                <a:pt x="90" y="107"/>
              </a:lnTo>
              <a:lnTo>
                <a:pt x="85" y="107"/>
              </a:lnTo>
              <a:lnTo>
                <a:pt x="22" y="107"/>
              </a:lnTo>
              <a:lnTo>
                <a:pt x="17" y="107"/>
              </a:lnTo>
              <a:lnTo>
                <a:pt x="17" y="103"/>
              </a:lnTo>
              <a:lnTo>
                <a:pt x="17" y="61"/>
              </a:lnTo>
              <a:lnTo>
                <a:pt x="26" y="52"/>
              </a:lnTo>
              <a:lnTo>
                <a:pt x="26" y="52"/>
              </a:lnTo>
              <a:close/>
              <a:moveTo>
                <a:pt x="0" y="53"/>
              </a:moveTo>
              <a:lnTo>
                <a:pt x="9" y="61"/>
              </a:lnTo>
              <a:lnTo>
                <a:pt x="53" y="16"/>
              </a:lnTo>
              <a:lnTo>
                <a:pt x="98" y="61"/>
              </a:lnTo>
              <a:lnTo>
                <a:pt x="107" y="53"/>
              </a:lnTo>
              <a:lnTo>
                <a:pt x="53" y="0"/>
              </a:lnTo>
              <a:lnTo>
                <a:pt x="47" y="7"/>
              </a:lnTo>
              <a:lnTo>
                <a:pt x="47" y="7"/>
              </a:lnTo>
              <a:lnTo>
                <a:pt x="0" y="53"/>
              </a:lnTo>
              <a:close/>
            </a:path>
          </a:pathLst>
        </a:custGeom>
        <a:solidFill>
          <a:schemeClr val="bg1"/>
        </a:solidFill>
        <a:ln>
          <a:solidFill>
            <a:schemeClr val="bg1"/>
          </a:solidFill>
        </a:ln>
      </xdr:spPr>
      <xdr:txBody>
        <a:bodyPr vert="horz" wrap="square" lIns="91440" tIns="45720" rIns="91440" bIns="45720" numCol="1" anchor="t" anchorCtr="0" compatLnSpc="1">
          <a:prstTxWarp prst="textNoShape">
            <a:avLst/>
          </a:prstTxWarp>
        </a:bodyPr>
        <a:lstStyle/>
        <a:p>
          <a:pPr algn="r" rtl="1"/>
          <a:endParaRPr lang="en-GB"/>
        </a:p>
      </xdr:txBody>
    </xdr:sp>
    <xdr:clientData/>
  </xdr:twoCellAnchor>
  <xdr:twoCellAnchor editAs="oneCell">
    <xdr:from>
      <xdr:col>0</xdr:col>
      <xdr:colOff>0</xdr:colOff>
      <xdr:row>0</xdr:row>
      <xdr:rowOff>0</xdr:rowOff>
    </xdr:from>
    <xdr:to>
      <xdr:col>1</xdr:col>
      <xdr:colOff>652671</xdr:colOff>
      <xdr:row>4</xdr:row>
      <xdr:rowOff>11853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148079" y="0"/>
          <a:ext cx="1827421" cy="731520"/>
        </a:xfrm>
        <a:prstGeom prst="rect">
          <a:avLst/>
        </a:prstGeom>
      </xdr:spPr>
    </xdr:pic>
    <xdr:clientData/>
  </xdr:twoCellAnchor>
  <xdr:twoCellAnchor editAs="oneCell">
    <xdr:from>
      <xdr:col>1</xdr:col>
      <xdr:colOff>652842</xdr:colOff>
      <xdr:row>0</xdr:row>
      <xdr:rowOff>0</xdr:rowOff>
    </xdr:from>
    <xdr:to>
      <xdr:col>2</xdr:col>
      <xdr:colOff>1002905</xdr:colOff>
      <xdr:row>4</xdr:row>
      <xdr:rowOff>5328</xdr:rowOff>
    </xdr:to>
    <xdr:pic>
      <xdr:nvPicPr>
        <xdr:cNvPr id="5" name="Picture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535576" y="0"/>
          <a:ext cx="1644177" cy="744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global.kpmg.com/Users/lilianaaraujo/OneDrive%20-%20KPMG/Desktop/CSE/Budget%20Request/Data%20collection%20v1%2095%2016-02-2012_Sr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 notes"/>
      <sheetName val="Table of Contents"/>
      <sheetName val="Instructions"/>
      <sheetName val="1.0 - FAC - DRL"/>
      <sheetName val="1.1 - FAC - QUEST"/>
      <sheetName val="1.1 - FAC - INV"/>
      <sheetName val="1.2 - FACI - INV"/>
      <sheetName val="2.0 - IT - DRL"/>
      <sheetName val="2.1 - NET - QUEST"/>
      <sheetName val="2.1 - NET - INV"/>
      <sheetName val="2.2 - CT - QUEST"/>
      <sheetName val="2.2 - CT - INV"/>
      <sheetName val="2.3 - SER - QUEST"/>
      <sheetName val="2.3 - SER - INV"/>
      <sheetName val="2.4 - MF - QUEST"/>
      <sheetName val="2.4 - MF - INV"/>
      <sheetName val="2.5 - ST - QUEST"/>
      <sheetName val="2.5 - ST - INV"/>
      <sheetName val="2.6 - BT - QUEST"/>
      <sheetName val="2.6 - BT - INV"/>
      <sheetName val="2.7 - ITAPP - QUEST"/>
      <sheetName val="2.7 - ITAPP - INV"/>
      <sheetName val="2.7 - ITAPP - INV-Old"/>
      <sheetName val="2.8 - DRHA - QUEST"/>
      <sheetName val="2.9 - DB - INV"/>
      <sheetName val="3.0 - APP - DRL"/>
      <sheetName val="3.1 - ALLAPP-INV"/>
      <sheetName val="3.2 - APP - INV"/>
      <sheetName val="3.2 - TOP50APP-INV"/>
      <sheetName val="4.0 - ITSM - DRL"/>
      <sheetName val="4.1 - PLP - INV"/>
      <sheetName val="4.2 - PRS - ASSMT"/>
      <sheetName val="4.3 - SLA - INV"/>
      <sheetName val="4.4 - TOOLS - INV"/>
      <sheetName val="5.0 - STG - DRL"/>
      <sheetName val="5.3 - PP - INV"/>
      <sheetName val="5.9 - TI - QUEST"/>
      <sheetName val="5.10 - RC - QUEST"/>
      <sheetName val="6.0 - BGT - DRL"/>
      <sheetName val="6.2 - PC - INV INT"/>
      <sheetName val="6.2 - PC - INV EXT"/>
      <sheetName val="6.3 - ITC - QUEST"/>
      <sheetName val="6.3 - ITC - INV"/>
      <sheetName val="6.4 - ITO - QUEST"/>
      <sheetName val="6.4 - ITO - INV"/>
      <sheetName val="7.0 - CON - DRL"/>
      <sheetName val="7.1 - CON - INV"/>
      <sheetName val="#Lists#"/>
      <sheetName val="#Lists_level 2"/>
      <sheetName val="Future Release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persons/person.xml><?xml version="1.0" encoding="utf-8"?>
<personList xmlns="http://schemas.microsoft.com/office/spreadsheetml/2018/threadedcomments" xmlns:x="http://schemas.openxmlformats.org/spreadsheetml/2006/main">
  <person displayName="Alsarawi, Rami" id="{74D6D815-A549-49B9-8FEE-4CE257DAF7EF}" userId="S::ralsarawi@deloitte.com::34048e3c-d985-42a0-b78f-8b36381d5df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0" dT="2021-12-22T08:43:38.74" personId="{74D6D815-A549-49B9-8FEE-4CE257DAF7EF}" id="{0D6BD8EC-38F6-4E80-9B38-E924822EE920}">
    <text>Move to CIO &amp; Qyas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mailexample@example.gov.s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microsoft.com/office/2017/10/relationships/threadedComment" Target="../threadedComments/threadedComment1.xml"/><Relationship Id="rId2" Type="http://schemas.openxmlformats.org/officeDocument/2006/relationships/hyperlink" Target="https://cio.gov.sa/ar/pages/home.aspx" TargetMode="External"/><Relationship Id="rId1" Type="http://schemas.openxmlformats.org/officeDocument/2006/relationships/hyperlink" Target="https://cio.gov.sa/ar/pages/home.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showGridLines="0" rightToLeft="1" tabSelected="1" zoomScale="93" zoomScaleNormal="100" workbookViewId="0">
      <selection activeCell="B58" sqref="B58"/>
    </sheetView>
  </sheetViews>
  <sheetFormatPr defaultColWidth="0" defaultRowHeight="13" zeroHeight="1"/>
  <cols>
    <col min="1" max="1" width="11.81640625" style="11" customWidth="1"/>
    <col min="2" max="2" width="13.1796875" style="11" customWidth="1"/>
    <col min="3" max="3" width="43.1796875" style="11" customWidth="1"/>
    <col min="4" max="4" width="10.453125" style="11" bestFit="1" customWidth="1"/>
    <col min="5" max="5" width="9.453125" style="11" bestFit="1" customWidth="1"/>
    <col min="6" max="6" width="11.54296875" style="11" bestFit="1" customWidth="1"/>
    <col min="7" max="7" width="10.453125" style="11" bestFit="1" customWidth="1"/>
    <col min="8" max="8" width="11.1796875" style="11" bestFit="1" customWidth="1"/>
    <col min="9" max="11" width="8.81640625" style="11" customWidth="1"/>
    <col min="12" max="18" width="0" style="26" hidden="1" customWidth="1"/>
    <col min="19" max="16384" width="8.81640625" style="26" hidden="1"/>
  </cols>
  <sheetData>
    <row r="1" spans="1:11" s="14" customFormat="1" ht="14.5" customHeight="1">
      <c r="A1" s="11"/>
      <c r="B1" s="12"/>
      <c r="C1" s="13"/>
      <c r="D1" s="12"/>
      <c r="E1" s="12"/>
      <c r="F1" s="12"/>
      <c r="G1" s="12"/>
      <c r="H1" s="12"/>
      <c r="I1" s="12"/>
      <c r="J1" s="12"/>
      <c r="K1" s="12"/>
    </row>
    <row r="2" spans="1:11" s="14" customFormat="1">
      <c r="A2" s="11"/>
      <c r="B2" s="12"/>
      <c r="C2" s="13"/>
      <c r="D2" s="12"/>
      <c r="E2" s="12"/>
      <c r="F2" s="12"/>
      <c r="G2" s="12"/>
      <c r="H2" s="12"/>
      <c r="I2" s="12"/>
      <c r="J2" s="12"/>
      <c r="K2" s="12"/>
    </row>
    <row r="3" spans="1:11" s="14" customFormat="1" ht="18.5">
      <c r="A3" s="11"/>
      <c r="B3" s="12"/>
      <c r="C3" s="225" t="s">
        <v>0</v>
      </c>
      <c r="D3" s="225"/>
      <c r="E3" s="225"/>
      <c r="F3" s="225"/>
      <c r="G3" s="225"/>
      <c r="H3" s="225"/>
      <c r="I3" s="225"/>
      <c r="J3" s="225"/>
      <c r="K3" s="225"/>
    </row>
    <row r="4" spans="1:11" s="14" customFormat="1" ht="9.65" customHeight="1">
      <c r="A4" s="11"/>
      <c r="B4" s="12"/>
      <c r="C4" s="15"/>
      <c r="D4" s="12"/>
      <c r="E4" s="12"/>
      <c r="F4" s="12"/>
      <c r="G4" s="12"/>
      <c r="H4" s="12"/>
      <c r="I4" s="12"/>
      <c r="J4" s="12"/>
      <c r="K4" s="12"/>
    </row>
    <row r="5" spans="1:11" s="14" customFormat="1" ht="23.25" customHeight="1">
      <c r="A5" s="230" t="s">
        <v>1</v>
      </c>
      <c r="B5" s="230"/>
      <c r="C5" s="16" t="s">
        <v>792</v>
      </c>
      <c r="D5" s="17"/>
      <c r="E5" s="17"/>
      <c r="F5" s="17"/>
      <c r="G5" s="17"/>
      <c r="H5" s="17"/>
      <c r="I5" s="17"/>
      <c r="J5" s="18"/>
      <c r="K5" s="19"/>
    </row>
    <row r="6" spans="1:11" s="14" customFormat="1" ht="23.25" customHeight="1">
      <c r="A6" s="230" t="s">
        <v>2</v>
      </c>
      <c r="B6" s="230"/>
      <c r="C6" s="211">
        <v>999</v>
      </c>
      <c r="D6" s="17"/>
      <c r="E6" s="17"/>
      <c r="F6" s="17"/>
      <c r="G6" s="17"/>
      <c r="H6" s="17"/>
      <c r="I6" s="17"/>
      <c r="J6" s="18"/>
      <c r="K6" s="19"/>
    </row>
    <row r="7" spans="1:11" s="14" customFormat="1">
      <c r="A7" s="230" t="s">
        <v>3</v>
      </c>
      <c r="B7" s="230"/>
      <c r="C7" s="16" t="s">
        <v>793</v>
      </c>
      <c r="D7" s="17"/>
      <c r="E7" s="17"/>
      <c r="F7" s="17"/>
      <c r="G7" s="17"/>
      <c r="H7" s="17"/>
      <c r="I7" s="17"/>
      <c r="J7" s="18"/>
      <c r="K7" s="19"/>
    </row>
    <row r="8" spans="1:11" s="14" customFormat="1">
      <c r="A8" s="230" t="s">
        <v>4</v>
      </c>
      <c r="B8" s="230"/>
      <c r="C8" s="20">
        <v>2022</v>
      </c>
      <c r="D8" s="21"/>
      <c r="E8" s="21"/>
      <c r="F8" s="21"/>
      <c r="G8" s="21"/>
      <c r="H8" s="21"/>
      <c r="I8" s="21"/>
      <c r="J8" s="22"/>
      <c r="K8" s="19"/>
    </row>
    <row r="9" spans="1:11" s="14" customFormat="1">
      <c r="A9" s="23"/>
      <c r="B9" s="23"/>
      <c r="C9" s="19"/>
      <c r="D9" s="19"/>
      <c r="E9" s="19"/>
      <c r="F9" s="19"/>
      <c r="G9" s="19"/>
      <c r="H9" s="19"/>
      <c r="I9" s="19"/>
      <c r="J9" s="19"/>
      <c r="K9" s="19"/>
    </row>
    <row r="10" spans="1:11" s="14" customFormat="1">
      <c r="A10" s="230" t="s">
        <v>5</v>
      </c>
      <c r="B10" s="230"/>
      <c r="C10" s="162" t="s">
        <v>827</v>
      </c>
      <c r="D10" s="17"/>
      <c r="E10" s="17"/>
      <c r="F10" s="17"/>
      <c r="G10" s="17"/>
      <c r="H10" s="17"/>
      <c r="I10" s="17"/>
      <c r="J10" s="18"/>
      <c r="K10" s="19"/>
    </row>
    <row r="11" spans="1:11" s="14" customFormat="1">
      <c r="A11" s="230" t="s">
        <v>6</v>
      </c>
      <c r="B11" s="231"/>
      <c r="C11" s="208">
        <v>555555555</v>
      </c>
      <c r="D11" s="24"/>
      <c r="E11" s="24"/>
      <c r="F11" s="24"/>
      <c r="G11" s="24"/>
      <c r="H11" s="24"/>
      <c r="I11" s="24"/>
      <c r="J11" s="25"/>
      <c r="K11" s="19"/>
    </row>
    <row r="12" spans="1:11" s="14" customFormat="1" ht="14.5">
      <c r="A12" s="230" t="s">
        <v>7</v>
      </c>
      <c r="B12" s="231"/>
      <c r="C12" s="163" t="s">
        <v>828</v>
      </c>
      <c r="D12" s="24"/>
      <c r="E12" s="24"/>
      <c r="F12" s="24"/>
      <c r="G12" s="24"/>
      <c r="H12" s="24"/>
      <c r="I12" s="24"/>
      <c r="J12" s="25"/>
      <c r="K12" s="19"/>
    </row>
    <row r="13" spans="1:11" s="14" customFormat="1">
      <c r="A13" s="19"/>
      <c r="B13" s="19"/>
      <c r="C13" s="19"/>
      <c r="D13" s="23"/>
      <c r="E13" s="19"/>
      <c r="F13" s="19"/>
      <c r="G13" s="19"/>
      <c r="H13" s="19"/>
      <c r="I13" s="19"/>
      <c r="J13" s="19"/>
      <c r="K13" s="19"/>
    </row>
    <row r="14" spans="1:11" ht="7.4" customHeight="1"/>
    <row r="15" spans="1:11" s="31" customFormat="1">
      <c r="A15" s="27"/>
      <c r="B15" s="28" t="s">
        <v>8</v>
      </c>
      <c r="C15" s="29" t="s">
        <v>9</v>
      </c>
      <c r="D15" s="29"/>
      <c r="E15" s="30"/>
      <c r="F15" s="30"/>
      <c r="G15" s="30"/>
      <c r="H15" s="30"/>
      <c r="I15" s="30"/>
      <c r="J15" s="30"/>
      <c r="K15" s="29"/>
    </row>
    <row r="16" spans="1:11" ht="7.4" customHeight="1"/>
    <row r="17" spans="1:11" ht="24" customHeight="1">
      <c r="B17" s="32"/>
      <c r="C17" s="228" t="s">
        <v>10</v>
      </c>
      <c r="D17" s="228"/>
      <c r="E17" s="228"/>
      <c r="F17" s="228"/>
      <c r="G17" s="228"/>
      <c r="H17" s="228"/>
      <c r="I17" s="228"/>
      <c r="J17" s="228"/>
    </row>
    <row r="18" spans="1:11" ht="17.5" customHeight="1">
      <c r="B18" s="32"/>
      <c r="C18" s="228"/>
      <c r="D18" s="228"/>
      <c r="E18" s="228"/>
      <c r="F18" s="228"/>
      <c r="G18" s="228"/>
      <c r="H18" s="228"/>
      <c r="I18" s="228"/>
      <c r="J18" s="228"/>
    </row>
    <row r="19" spans="1:11" ht="17.5" customHeight="1">
      <c r="B19" s="32"/>
      <c r="C19" s="228"/>
      <c r="D19" s="228"/>
      <c r="E19" s="228"/>
      <c r="F19" s="228"/>
      <c r="G19" s="228"/>
      <c r="H19" s="228"/>
      <c r="I19" s="228"/>
      <c r="J19" s="228"/>
    </row>
    <row r="20" spans="1:11" ht="17.5" customHeight="1">
      <c r="B20" s="32"/>
      <c r="C20" s="228"/>
      <c r="D20" s="228"/>
      <c r="E20" s="228"/>
      <c r="F20" s="228"/>
      <c r="G20" s="228"/>
      <c r="H20" s="228"/>
      <c r="I20" s="228"/>
      <c r="J20" s="228"/>
    </row>
    <row r="21" spans="1:11" ht="11.15" customHeight="1">
      <c r="B21" s="32"/>
      <c r="C21" s="228"/>
      <c r="D21" s="228"/>
      <c r="E21" s="228"/>
      <c r="F21" s="228"/>
      <c r="G21" s="228"/>
      <c r="H21" s="228"/>
      <c r="I21" s="228"/>
      <c r="J21" s="228"/>
    </row>
    <row r="22" spans="1:11" ht="7" customHeight="1"/>
    <row r="23" spans="1:11" s="31" customFormat="1">
      <c r="A23" s="33"/>
      <c r="B23" s="28" t="s">
        <v>11</v>
      </c>
      <c r="C23" s="29" t="s">
        <v>12</v>
      </c>
      <c r="D23" s="29"/>
      <c r="E23" s="34"/>
      <c r="F23" s="34"/>
      <c r="G23" s="34"/>
      <c r="H23" s="34"/>
      <c r="I23" s="34"/>
      <c r="J23" s="34"/>
      <c r="K23" s="34"/>
    </row>
    <row r="24" spans="1:11" ht="7" customHeight="1"/>
    <row r="25" spans="1:11" s="38" customFormat="1" ht="14.15" customHeight="1">
      <c r="A25" s="35"/>
      <c r="B25" s="36" t="s">
        <v>13</v>
      </c>
      <c r="C25" s="35"/>
      <c r="D25" s="37" t="s">
        <v>14</v>
      </c>
      <c r="E25" s="35"/>
      <c r="F25" s="35"/>
      <c r="G25" s="35"/>
      <c r="H25" s="35"/>
      <c r="I25" s="35"/>
      <c r="J25" s="36" t="s">
        <v>15</v>
      </c>
      <c r="K25" s="35"/>
    </row>
    <row r="26" spans="1:11" s="38" customFormat="1" ht="14.15" customHeight="1">
      <c r="A26" s="35"/>
      <c r="B26" s="32">
        <v>2</v>
      </c>
      <c r="C26" s="164" t="s">
        <v>16</v>
      </c>
      <c r="D26" s="39" t="s">
        <v>17</v>
      </c>
      <c r="E26" s="39"/>
      <c r="F26" s="39"/>
      <c r="G26" s="39"/>
      <c r="H26" s="39"/>
      <c r="I26" s="39"/>
      <c r="J26" s="40"/>
      <c r="K26" s="35"/>
    </row>
    <row r="27" spans="1:11" s="38" customFormat="1" ht="14.5" customHeight="1">
      <c r="A27" s="35"/>
      <c r="B27" s="32">
        <v>3</v>
      </c>
      <c r="C27" s="164" t="s">
        <v>18</v>
      </c>
      <c r="D27" s="226" t="s">
        <v>19</v>
      </c>
      <c r="E27" s="226"/>
      <c r="F27" s="226"/>
      <c r="G27" s="226"/>
      <c r="H27" s="226"/>
      <c r="I27" s="226"/>
      <c r="J27" s="41"/>
      <c r="K27" s="35"/>
    </row>
    <row r="28" spans="1:11" s="38" customFormat="1" ht="14.5" customHeight="1">
      <c r="A28" s="35"/>
      <c r="B28" s="187">
        <v>3.1</v>
      </c>
      <c r="C28" s="165" t="s">
        <v>20</v>
      </c>
      <c r="D28" s="227"/>
      <c r="E28" s="227"/>
      <c r="F28" s="227"/>
      <c r="G28" s="227"/>
      <c r="H28" s="227"/>
      <c r="I28" s="227"/>
      <c r="J28" s="42"/>
      <c r="K28" s="35"/>
    </row>
    <row r="29" spans="1:11" s="38" customFormat="1" ht="14.5">
      <c r="A29" s="35"/>
      <c r="B29" s="188">
        <v>3.2</v>
      </c>
      <c r="C29" s="165" t="s">
        <v>21</v>
      </c>
      <c r="D29" s="227"/>
      <c r="E29" s="227"/>
      <c r="F29" s="227"/>
      <c r="G29" s="227"/>
      <c r="H29" s="227"/>
      <c r="I29" s="227"/>
      <c r="J29" s="42"/>
      <c r="K29" s="35"/>
    </row>
    <row r="30" spans="1:11" s="38" customFormat="1" ht="14.5">
      <c r="A30" s="35"/>
      <c r="B30" s="188">
        <v>3.3</v>
      </c>
      <c r="C30" s="165" t="s">
        <v>22</v>
      </c>
      <c r="D30" s="227"/>
      <c r="E30" s="227"/>
      <c r="F30" s="227"/>
      <c r="G30" s="227"/>
      <c r="H30" s="227"/>
      <c r="I30" s="227"/>
      <c r="J30" s="42"/>
      <c r="K30" s="35"/>
    </row>
    <row r="31" spans="1:11" s="38" customFormat="1" ht="14.5">
      <c r="A31" s="35"/>
      <c r="B31" s="189" t="s">
        <v>806</v>
      </c>
      <c r="C31" s="190" t="s">
        <v>808</v>
      </c>
      <c r="D31" s="227"/>
      <c r="E31" s="227"/>
      <c r="F31" s="227"/>
      <c r="G31" s="227"/>
      <c r="H31" s="227"/>
      <c r="I31" s="227"/>
      <c r="J31" s="42"/>
      <c r="K31" s="35"/>
    </row>
    <row r="32" spans="1:11" s="38" customFormat="1" ht="14.5">
      <c r="A32" s="35"/>
      <c r="B32" s="189" t="s">
        <v>807</v>
      </c>
      <c r="C32" s="190" t="s">
        <v>809</v>
      </c>
      <c r="D32" s="227"/>
      <c r="E32" s="227"/>
      <c r="F32" s="227"/>
      <c r="G32" s="227"/>
      <c r="H32" s="227"/>
      <c r="I32" s="227"/>
      <c r="J32" s="42"/>
      <c r="K32" s="35"/>
    </row>
    <row r="33" spans="1:11" s="38" customFormat="1" ht="14.15" customHeight="1">
      <c r="A33" s="35"/>
      <c r="B33" s="32">
        <v>4</v>
      </c>
      <c r="C33" s="164" t="s">
        <v>23</v>
      </c>
      <c r="D33" s="229" t="s">
        <v>24</v>
      </c>
      <c r="E33" s="229"/>
      <c r="F33" s="229"/>
      <c r="G33" s="229"/>
      <c r="H33" s="229"/>
      <c r="I33" s="229"/>
      <c r="J33" s="40"/>
      <c r="K33" s="35"/>
    </row>
    <row r="34" spans="1:11"/>
    <row r="35" spans="1:11"/>
    <row r="36" spans="1:11"/>
    <row r="37" spans="1:11"/>
    <row r="38" spans="1:11"/>
    <row r="39" spans="1:11"/>
    <row r="40" spans="1:11"/>
    <row r="41" spans="1:11"/>
    <row r="42" spans="1:11"/>
    <row r="43" spans="1:11"/>
    <row r="44" spans="1:11"/>
    <row r="45" spans="1:11"/>
    <row r="46" spans="1:11"/>
    <row r="47" spans="1:11"/>
    <row r="48" spans="1:11"/>
    <row r="49" spans="3:7"/>
    <row r="50" spans="3:7"/>
    <row r="51" spans="3:7"/>
    <row r="52" spans="3:7"/>
    <row r="53" spans="3:7"/>
    <row r="54" spans="3:7"/>
    <row r="55" spans="3:7"/>
    <row r="56" spans="3:7"/>
    <row r="57" spans="3:7"/>
    <row r="58" spans="3:7"/>
    <row r="59" spans="3:7">
      <c r="C59" s="224" t="s">
        <v>843</v>
      </c>
      <c r="D59" s="224"/>
      <c r="E59" s="224"/>
      <c r="F59" s="224"/>
      <c r="G59" s="224"/>
    </row>
  </sheetData>
  <sheetProtection selectLockedCells="1"/>
  <mergeCells count="12">
    <mergeCell ref="A12:B12"/>
    <mergeCell ref="A5:B5"/>
    <mergeCell ref="A7:B7"/>
    <mergeCell ref="A10:B10"/>
    <mergeCell ref="A8:B8"/>
    <mergeCell ref="A11:B11"/>
    <mergeCell ref="A6:B6"/>
    <mergeCell ref="C59:G59"/>
    <mergeCell ref="C3:K3"/>
    <mergeCell ref="D27:I32"/>
    <mergeCell ref="C17:J21"/>
    <mergeCell ref="D33:I33"/>
  </mergeCells>
  <dataValidations count="1">
    <dataValidation type="list" allowBlank="1" showInputMessage="1" showErrorMessage="1" sqref="C8" xr:uid="{00000000-0002-0000-0000-000000000000}">
      <formula1>"2021,2022,2023,2024,2025,2026,2027,2028,2029,2030,2031,2032,2033,2034,2035,2036,2037,2038,2039,2040,2041,2042,2043,2044,2045,2046,2047,2048,2049,2050"</formula1>
    </dataValidation>
  </dataValidations>
  <hyperlinks>
    <hyperlink ref="C12" r:id="rId1" xr:uid="{00000000-0004-0000-0000-000000000000}"/>
  </hyperlinks>
  <pageMargins left="0.7" right="0.7" top="0.75" bottom="0.75" header="0.3" footer="0.3"/>
  <pageSetup paperSize="9" orientation="portrait" horizontalDpi="1200" verticalDpi="1200" r:id="rId2"/>
  <ignoredErrors>
    <ignoredError sqref="B15 B23"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6"/>
  <sheetViews>
    <sheetView showGridLines="0" rightToLeft="1" zoomScale="90" zoomScaleNormal="90" workbookViewId="0">
      <selection activeCell="C14" sqref="C14"/>
    </sheetView>
  </sheetViews>
  <sheetFormatPr defaultColWidth="0" defaultRowHeight="13" zeroHeight="1"/>
  <cols>
    <col min="1" max="1" width="11.1796875" style="11" customWidth="1"/>
    <col min="2" max="2" width="14.1796875" style="11" customWidth="1"/>
    <col min="3" max="3" width="38.54296875" style="11" customWidth="1"/>
    <col min="4" max="4" width="31.453125" style="11" customWidth="1"/>
    <col min="5" max="5" width="28.453125" style="11" customWidth="1"/>
    <col min="6" max="6" width="21.54296875" style="11" customWidth="1"/>
    <col min="7" max="11" width="10.54296875" style="11" customWidth="1"/>
    <col min="12" max="12" width="0" style="11" hidden="1" customWidth="1"/>
    <col min="13" max="16384" width="8.81640625" style="11" hidden="1"/>
  </cols>
  <sheetData>
    <row r="1" spans="1:11" s="43" customFormat="1" ht="17.149999999999999" customHeight="1">
      <c r="A1" s="11"/>
      <c r="B1" s="12"/>
      <c r="C1" s="13"/>
      <c r="D1" s="12"/>
      <c r="E1" s="12"/>
      <c r="F1" s="12"/>
      <c r="G1" s="12"/>
      <c r="H1" s="12"/>
      <c r="I1" s="12"/>
      <c r="J1" s="19"/>
      <c r="K1" s="19"/>
    </row>
    <row r="2" spans="1:11" s="43" customFormat="1">
      <c r="A2" s="11"/>
      <c r="B2" s="12"/>
      <c r="C2" s="225" t="s">
        <v>0</v>
      </c>
      <c r="D2" s="225"/>
      <c r="E2" s="225"/>
      <c r="F2" s="225"/>
      <c r="G2" s="225"/>
      <c r="H2" s="225"/>
      <c r="I2" s="225"/>
      <c r="J2" s="19"/>
      <c r="K2" s="19"/>
    </row>
    <row r="3" spans="1:11" s="43" customFormat="1" ht="18.5" customHeight="1">
      <c r="A3" s="11"/>
      <c r="B3" s="12"/>
      <c r="C3" s="225"/>
      <c r="D3" s="225"/>
      <c r="E3" s="225"/>
      <c r="F3" s="225"/>
      <c r="G3" s="225"/>
      <c r="H3" s="225"/>
      <c r="I3" s="225"/>
      <c r="J3" s="19"/>
      <c r="K3" s="19"/>
    </row>
    <row r="4" spans="1:11" s="43" customFormat="1" ht="9.65" customHeight="1">
      <c r="A4" s="11"/>
      <c r="B4" s="12"/>
      <c r="C4" s="44"/>
      <c r="D4" s="45"/>
      <c r="E4" s="12"/>
      <c r="F4" s="12"/>
      <c r="G4" s="12"/>
      <c r="H4" s="12"/>
      <c r="I4" s="12"/>
      <c r="J4" s="19"/>
      <c r="K4" s="19"/>
    </row>
    <row r="5" spans="1:11" s="14" customFormat="1" ht="21.75" customHeight="1">
      <c r="A5" s="230" t="s">
        <v>1</v>
      </c>
      <c r="B5" s="230"/>
      <c r="C5" s="46" t="str">
        <f>('1. الفهرس'!C5)</f>
        <v>الاتصالات وتقنية المعلومات</v>
      </c>
      <c r="D5" s="219"/>
      <c r="E5" s="47"/>
      <c r="F5" s="47"/>
      <c r="G5" s="47"/>
      <c r="H5" s="47"/>
      <c r="I5" s="48"/>
      <c r="J5" s="19"/>
      <c r="K5" s="49"/>
    </row>
    <row r="6" spans="1:11" s="14" customFormat="1">
      <c r="A6" s="230" t="s">
        <v>2</v>
      </c>
      <c r="B6" s="230"/>
      <c r="C6" s="46">
        <f>('1. الفهرس'!C6)</f>
        <v>999</v>
      </c>
      <c r="D6" s="47"/>
      <c r="E6" s="47"/>
      <c r="F6" s="47"/>
      <c r="G6" s="47"/>
      <c r="H6" s="47"/>
      <c r="I6" s="48"/>
      <c r="J6" s="19"/>
      <c r="K6" s="49"/>
    </row>
    <row r="7" spans="1:11" s="14" customFormat="1">
      <c r="A7" s="230" t="s">
        <v>3</v>
      </c>
      <c r="B7" s="230"/>
      <c r="C7" s="46" t="str">
        <f>('1. الفهرس'!C7)</f>
        <v>هيئة الحكومة الرقمية</v>
      </c>
      <c r="D7" s="47"/>
      <c r="E7" s="47"/>
      <c r="F7" s="47"/>
      <c r="G7" s="47"/>
      <c r="H7" s="47"/>
      <c r="I7" s="48"/>
      <c r="J7" s="19"/>
      <c r="K7" s="49"/>
    </row>
    <row r="8" spans="1:11" s="14" customFormat="1">
      <c r="A8" s="230" t="s">
        <v>4</v>
      </c>
      <c r="B8" s="230"/>
      <c r="C8" s="46">
        <f>('1. الفهرس'!C8)</f>
        <v>2022</v>
      </c>
      <c r="D8" s="47"/>
      <c r="E8" s="47"/>
      <c r="F8" s="47"/>
      <c r="G8" s="47"/>
      <c r="H8" s="47"/>
      <c r="I8" s="48"/>
      <c r="J8" s="19"/>
      <c r="K8" s="49"/>
    </row>
    <row r="9" spans="1:11" s="14" customFormat="1">
      <c r="A9" s="23"/>
      <c r="B9" s="23"/>
      <c r="C9" s="19"/>
      <c r="D9" s="19"/>
      <c r="E9" s="19"/>
      <c r="F9" s="19"/>
      <c r="G9" s="19"/>
      <c r="H9" s="19"/>
      <c r="I9" s="19"/>
      <c r="J9" s="19"/>
      <c r="K9" s="49"/>
    </row>
    <row r="10" spans="1:11" s="14" customFormat="1">
      <c r="A10" s="230" t="s">
        <v>5</v>
      </c>
      <c r="B10" s="230"/>
      <c r="C10" s="46" t="str">
        <f>('1. الفهرس'!C10)</f>
        <v>عبداالله محمد</v>
      </c>
      <c r="D10" s="47"/>
      <c r="E10" s="47"/>
      <c r="F10" s="47"/>
      <c r="G10" s="47"/>
      <c r="H10" s="47"/>
      <c r="I10" s="48"/>
      <c r="J10" s="19"/>
      <c r="K10" s="49"/>
    </row>
    <row r="11" spans="1:11" s="14" customFormat="1">
      <c r="A11" s="230" t="s">
        <v>6</v>
      </c>
      <c r="B11" s="231"/>
      <c r="C11" s="46">
        <f>('1. الفهرس'!C11)</f>
        <v>555555555</v>
      </c>
      <c r="D11" s="50"/>
      <c r="E11" s="50"/>
      <c r="F11" s="50"/>
      <c r="G11" s="50"/>
      <c r="H11" s="50"/>
      <c r="I11" s="51"/>
      <c r="J11" s="19"/>
      <c r="K11" s="49"/>
    </row>
    <row r="12" spans="1:11" s="14" customFormat="1">
      <c r="A12" s="230" t="s">
        <v>7</v>
      </c>
      <c r="B12" s="231"/>
      <c r="C12" s="52" t="str">
        <f>('1. الفهرس'!C12)</f>
        <v>emailexample@example.gov.sa</v>
      </c>
      <c r="D12" s="50"/>
      <c r="E12" s="50"/>
      <c r="F12" s="50"/>
      <c r="G12" s="50"/>
      <c r="H12" s="50"/>
      <c r="I12" s="51"/>
      <c r="J12" s="19"/>
      <c r="K12" s="49"/>
    </row>
    <row r="13" spans="1:11" s="43" customFormat="1">
      <c r="A13" s="19"/>
      <c r="B13" s="19"/>
      <c r="C13" s="19"/>
      <c r="D13" s="23"/>
      <c r="E13" s="19"/>
      <c r="F13" s="19"/>
      <c r="G13" s="19"/>
      <c r="H13" s="19"/>
      <c r="I13" s="19"/>
      <c r="J13" s="19"/>
      <c r="K13" s="19"/>
    </row>
    <row r="14" spans="1:11"/>
    <row r="15" spans="1:11" s="54" customFormat="1" ht="36.65" customHeight="1">
      <c r="A15" s="33"/>
      <c r="B15" s="28">
        <v>2.1</v>
      </c>
      <c r="C15" s="29" t="s">
        <v>26</v>
      </c>
      <c r="D15" s="29"/>
      <c r="E15" s="34"/>
      <c r="F15" s="34"/>
      <c r="G15" s="34"/>
      <c r="H15" s="34"/>
      <c r="I15" s="34"/>
      <c r="J15" s="53"/>
      <c r="K15" s="53"/>
    </row>
    <row r="16" spans="1:11"/>
    <row r="17" spans="2:9">
      <c r="B17" s="55" t="s">
        <v>27</v>
      </c>
      <c r="C17" s="234" t="s">
        <v>28</v>
      </c>
      <c r="D17" s="235"/>
      <c r="E17" s="235"/>
      <c r="F17" s="235"/>
      <c r="G17" s="235"/>
      <c r="H17" s="235"/>
      <c r="I17" s="235"/>
    </row>
    <row r="18" spans="2:9" ht="28.5" customHeight="1">
      <c r="B18" s="55" t="s">
        <v>29</v>
      </c>
      <c r="C18" s="233" t="s">
        <v>30</v>
      </c>
      <c r="D18" s="233"/>
      <c r="E18" s="233"/>
      <c r="F18" s="233"/>
      <c r="G18" s="233"/>
      <c r="H18" s="233"/>
      <c r="I18" s="233"/>
    </row>
    <row r="19" spans="2:9">
      <c r="B19" s="56"/>
      <c r="C19" s="57" t="s">
        <v>31</v>
      </c>
      <c r="D19" s="58" t="s">
        <v>32</v>
      </c>
      <c r="E19" s="58" t="s">
        <v>33</v>
      </c>
      <c r="F19" s="59"/>
      <c r="G19" s="56"/>
      <c r="H19" s="56"/>
      <c r="I19" s="56"/>
    </row>
    <row r="20" spans="2:9">
      <c r="B20" s="56"/>
      <c r="C20" s="213"/>
      <c r="D20" s="60"/>
      <c r="E20" s="214"/>
      <c r="F20" s="59"/>
      <c r="G20" s="56"/>
      <c r="H20" s="56"/>
      <c r="I20" s="56"/>
    </row>
    <row r="21" spans="2:9">
      <c r="B21" s="56"/>
      <c r="C21" s="213"/>
      <c r="D21" s="60"/>
      <c r="E21" s="214"/>
      <c r="F21" s="59"/>
      <c r="G21" s="56"/>
      <c r="H21" s="56"/>
      <c r="I21" s="56"/>
    </row>
    <row r="22" spans="2:9">
      <c r="B22" s="56"/>
      <c r="C22" s="213"/>
      <c r="D22" s="60"/>
      <c r="E22" s="214"/>
      <c r="F22" s="59"/>
      <c r="G22" s="56"/>
      <c r="H22" s="56"/>
      <c r="I22" s="56"/>
    </row>
    <row r="23" spans="2:9">
      <c r="B23" s="56"/>
      <c r="C23" s="213"/>
      <c r="D23" s="60"/>
      <c r="E23" s="214"/>
      <c r="F23" s="59"/>
      <c r="G23" s="56"/>
      <c r="H23" s="56"/>
      <c r="I23" s="56"/>
    </row>
    <row r="24" spans="2:9">
      <c r="B24" s="56"/>
      <c r="C24" s="61"/>
      <c r="D24" s="59"/>
      <c r="E24" s="59"/>
      <c r="F24" s="59"/>
      <c r="G24" s="59"/>
      <c r="H24" s="59"/>
      <c r="I24" s="62"/>
    </row>
    <row r="25" spans="2:9">
      <c r="B25" s="55" t="s">
        <v>34</v>
      </c>
      <c r="C25" s="236" t="s">
        <v>35</v>
      </c>
      <c r="D25" s="236"/>
      <c r="E25" s="236"/>
      <c r="F25" s="236"/>
      <c r="G25" s="236"/>
      <c r="H25" s="236"/>
      <c r="I25" s="236"/>
    </row>
    <row r="26" spans="2:9">
      <c r="B26" s="56"/>
      <c r="C26" s="232" t="s">
        <v>36</v>
      </c>
      <c r="D26" s="232"/>
      <c r="E26" s="232"/>
      <c r="F26" s="232"/>
      <c r="G26" s="232"/>
      <c r="H26" s="232"/>
      <c r="I26" s="232"/>
    </row>
    <row r="27" spans="2:9">
      <c r="B27" s="56"/>
      <c r="C27" s="232" t="s">
        <v>37</v>
      </c>
      <c r="D27" s="232"/>
      <c r="E27" s="232"/>
      <c r="F27" s="232"/>
      <c r="G27" s="232"/>
      <c r="H27" s="232"/>
      <c r="I27" s="232"/>
    </row>
    <row r="28" spans="2:9">
      <c r="B28" s="56"/>
      <c r="C28" s="166" t="s">
        <v>38</v>
      </c>
      <c r="D28" s="167"/>
      <c r="E28" s="167"/>
      <c r="F28" s="167"/>
      <c r="G28" s="167"/>
      <c r="H28" s="167"/>
      <c r="I28" s="167"/>
    </row>
    <row r="29" spans="2:9">
      <c r="B29" s="56"/>
      <c r="C29" s="232" t="s">
        <v>794</v>
      </c>
      <c r="D29" s="232"/>
      <c r="E29" s="232"/>
      <c r="F29" s="232"/>
      <c r="G29" s="232"/>
      <c r="H29" s="232"/>
      <c r="I29" s="232"/>
    </row>
    <row r="30" spans="2:9">
      <c r="B30" s="56"/>
      <c r="C30" s="238" t="s">
        <v>39</v>
      </c>
      <c r="D30" s="238"/>
      <c r="E30" s="238"/>
      <c r="F30" s="238"/>
      <c r="G30" s="238"/>
      <c r="H30" s="238"/>
      <c r="I30" s="238"/>
    </row>
    <row r="31" spans="2:9">
      <c r="B31" s="56"/>
      <c r="C31" s="239"/>
      <c r="D31" s="239"/>
      <c r="E31" s="239"/>
      <c r="F31" s="239"/>
      <c r="G31" s="239"/>
      <c r="H31" s="239"/>
      <c r="I31" s="239"/>
    </row>
    <row r="32" spans="2:9">
      <c r="B32" s="55" t="s">
        <v>40</v>
      </c>
      <c r="C32" s="236" t="s">
        <v>41</v>
      </c>
      <c r="D32" s="236"/>
      <c r="E32" s="236"/>
      <c r="F32" s="236"/>
      <c r="G32" s="236"/>
      <c r="H32" s="236"/>
      <c r="I32" s="236"/>
    </row>
    <row r="33" spans="2:9">
      <c r="B33" s="56"/>
      <c r="C33" s="237" t="s">
        <v>42</v>
      </c>
      <c r="D33" s="237"/>
      <c r="E33" s="59"/>
      <c r="F33" s="59"/>
      <c r="G33" s="59"/>
      <c r="H33" s="59"/>
      <c r="I33" s="59"/>
    </row>
    <row r="34" spans="2:9">
      <c r="B34" s="56"/>
      <c r="C34" s="62" t="s">
        <v>43</v>
      </c>
      <c r="D34" s="62"/>
      <c r="E34" s="59"/>
      <c r="F34" s="59"/>
      <c r="G34" s="59"/>
      <c r="H34" s="59"/>
      <c r="I34" s="59"/>
    </row>
    <row r="35" spans="2:9">
      <c r="B35" s="56"/>
      <c r="C35" s="63" t="s">
        <v>44</v>
      </c>
      <c r="D35" s="64" t="s">
        <v>795</v>
      </c>
      <c r="E35" s="59"/>
      <c r="F35" s="59"/>
      <c r="G35" s="59"/>
      <c r="H35" s="59"/>
      <c r="I35" s="59"/>
    </row>
    <row r="36" spans="2:9">
      <c r="B36" s="56"/>
      <c r="C36" s="63" t="s">
        <v>45</v>
      </c>
      <c r="D36" s="64">
        <v>0</v>
      </c>
      <c r="E36" s="59"/>
      <c r="F36" s="59"/>
      <c r="G36" s="59"/>
      <c r="H36" s="59"/>
      <c r="I36" s="59"/>
    </row>
    <row r="37" spans="2:9">
      <c r="B37" s="56"/>
      <c r="C37" s="63" t="s">
        <v>46</v>
      </c>
      <c r="D37" s="65" t="s">
        <v>47</v>
      </c>
      <c r="E37" s="59"/>
      <c r="F37" s="59"/>
      <c r="G37" s="59"/>
      <c r="H37" s="59"/>
      <c r="I37" s="59"/>
    </row>
    <row r="38" spans="2:9">
      <c r="B38" s="56"/>
      <c r="C38" s="63" t="s">
        <v>48</v>
      </c>
      <c r="D38" s="66">
        <v>0</v>
      </c>
      <c r="E38" s="59"/>
      <c r="F38" s="59"/>
      <c r="G38" s="59"/>
      <c r="H38" s="59"/>
      <c r="I38" s="59"/>
    </row>
    <row r="39" spans="2:9">
      <c r="B39" s="56"/>
      <c r="C39" s="63" t="s">
        <v>49</v>
      </c>
      <c r="D39" s="67" t="s">
        <v>50</v>
      </c>
      <c r="E39" s="59"/>
      <c r="F39" s="59"/>
      <c r="G39" s="59"/>
      <c r="H39" s="59"/>
      <c r="I39" s="59"/>
    </row>
    <row r="40" spans="2:9">
      <c r="B40" s="56"/>
      <c r="C40" s="63" t="s">
        <v>51</v>
      </c>
      <c r="D40" s="68">
        <v>1</v>
      </c>
      <c r="E40" s="59"/>
      <c r="F40" s="59"/>
      <c r="G40" s="59"/>
      <c r="H40" s="59"/>
      <c r="I40" s="59"/>
    </row>
    <row r="41" spans="2:9">
      <c r="B41" s="56"/>
      <c r="C41" s="61"/>
      <c r="D41" s="59"/>
      <c r="E41" s="59"/>
      <c r="F41" s="59"/>
      <c r="G41" s="59"/>
      <c r="H41" s="59"/>
      <c r="I41" s="59"/>
    </row>
    <row r="42" spans="2:9">
      <c r="B42" s="56"/>
      <c r="C42" s="62" t="s">
        <v>52</v>
      </c>
      <c r="D42" s="59"/>
      <c r="E42" s="59"/>
      <c r="F42" s="59"/>
      <c r="G42" s="59"/>
      <c r="H42" s="59"/>
      <c r="I42" s="59"/>
    </row>
    <row r="43" spans="2:9">
      <c r="B43" s="56"/>
      <c r="C43" s="63" t="s">
        <v>53</v>
      </c>
      <c r="D43" s="69"/>
      <c r="E43" s="59"/>
      <c r="F43" s="59"/>
      <c r="G43" s="59"/>
      <c r="H43" s="59"/>
      <c r="I43" s="59"/>
    </row>
    <row r="44" spans="2:9">
      <c r="B44" s="56"/>
      <c r="C44" s="61"/>
      <c r="D44" s="59"/>
      <c r="E44" s="59"/>
      <c r="F44" s="59"/>
      <c r="G44" s="59"/>
      <c r="H44" s="59"/>
      <c r="I44" s="59"/>
    </row>
    <row r="45" spans="2:9">
      <c r="B45" s="56"/>
      <c r="C45" s="62" t="s">
        <v>54</v>
      </c>
      <c r="D45" s="59"/>
      <c r="E45" s="59"/>
      <c r="F45" s="59"/>
      <c r="G45" s="59"/>
      <c r="H45" s="59"/>
      <c r="I45" s="59"/>
    </row>
    <row r="46" spans="2:9">
      <c r="B46" s="56"/>
      <c r="C46" s="63" t="s">
        <v>55</v>
      </c>
      <c r="D46" s="70"/>
      <c r="E46" s="59"/>
      <c r="F46" s="59"/>
      <c r="G46" s="59"/>
      <c r="H46" s="59"/>
      <c r="I46" s="59"/>
    </row>
    <row r="47" spans="2:9">
      <c r="B47" s="56"/>
      <c r="C47" s="61"/>
      <c r="D47" s="59"/>
      <c r="E47" s="59"/>
      <c r="F47" s="59"/>
      <c r="G47" s="59"/>
      <c r="H47" s="59"/>
      <c r="I47" s="59"/>
    </row>
    <row r="48" spans="2:9">
      <c r="B48" s="56"/>
      <c r="C48" s="61"/>
      <c r="D48" s="59"/>
      <c r="E48" s="59"/>
      <c r="F48" s="59"/>
      <c r="G48" s="59"/>
      <c r="H48" s="59"/>
      <c r="I48" s="59"/>
    </row>
    <row r="49" spans="2:9">
      <c r="B49" s="55" t="s">
        <v>56</v>
      </c>
      <c r="C49" s="232" t="s">
        <v>57</v>
      </c>
      <c r="D49" s="232"/>
      <c r="E49" s="232"/>
      <c r="F49" s="232"/>
      <c r="G49" s="232"/>
      <c r="H49" s="232"/>
      <c r="I49" s="232"/>
    </row>
    <row r="50" spans="2:9">
      <c r="B50" s="56"/>
      <c r="C50" s="56"/>
      <c r="D50" s="59"/>
      <c r="E50" s="59"/>
      <c r="F50" s="59"/>
      <c r="G50" s="59"/>
      <c r="H50" s="59"/>
      <c r="I50" s="59"/>
    </row>
    <row r="51" spans="2:9">
      <c r="B51" s="55" t="s">
        <v>58</v>
      </c>
      <c r="C51" s="232" t="s">
        <v>59</v>
      </c>
      <c r="D51" s="232"/>
      <c r="E51" s="232"/>
      <c r="F51" s="232"/>
      <c r="G51" s="232"/>
      <c r="H51" s="232"/>
      <c r="I51" s="232"/>
    </row>
    <row r="52" spans="2:9">
      <c r="B52" s="55"/>
      <c r="C52" s="56"/>
      <c r="D52" s="56"/>
      <c r="E52" s="56"/>
      <c r="F52" s="56"/>
      <c r="G52" s="56"/>
      <c r="H52" s="56"/>
      <c r="I52" s="56"/>
    </row>
    <row r="53" spans="2:9">
      <c r="B53" s="55" t="s">
        <v>60</v>
      </c>
      <c r="C53" s="232" t="s">
        <v>819</v>
      </c>
      <c r="D53" s="232"/>
      <c r="E53" s="232"/>
      <c r="F53" s="232"/>
      <c r="G53" s="232"/>
      <c r="H53" s="232"/>
      <c r="I53" s="232"/>
    </row>
    <row r="54" spans="2:9">
      <c r="B54" s="56"/>
      <c r="C54" s="56"/>
      <c r="D54" s="56"/>
      <c r="E54" s="56"/>
      <c r="F54" s="56"/>
      <c r="G54" s="56"/>
      <c r="H54" s="56"/>
      <c r="I54" s="56"/>
    </row>
    <row r="55" spans="2:9"/>
    <row r="56" spans="2:9"/>
  </sheetData>
  <sheetProtection selectLockedCells="1"/>
  <mergeCells count="21">
    <mergeCell ref="C2:I3"/>
    <mergeCell ref="C53:I53"/>
    <mergeCell ref="C18:I18"/>
    <mergeCell ref="C17:I17"/>
    <mergeCell ref="C49:I49"/>
    <mergeCell ref="C51:I51"/>
    <mergeCell ref="C32:I32"/>
    <mergeCell ref="C25:I25"/>
    <mergeCell ref="C33:D33"/>
    <mergeCell ref="C26:I26"/>
    <mergeCell ref="C27:I27"/>
    <mergeCell ref="C29:I29"/>
    <mergeCell ref="C30:I30"/>
    <mergeCell ref="C31:I31"/>
    <mergeCell ref="A12:B12"/>
    <mergeCell ref="A5:B5"/>
    <mergeCell ref="A6:B6"/>
    <mergeCell ref="A8:B8"/>
    <mergeCell ref="A10:B10"/>
    <mergeCell ref="A11:B11"/>
    <mergeCell ref="A7:B7"/>
  </mergeCells>
  <dataValidations count="1">
    <dataValidation type="list" allowBlank="1" showInputMessage="1" showErrorMessage="1" sqref="C8" xr:uid="{00000000-0002-0000-0100-000000000000}">
      <formula1>"2021,2022,2023,2024,2025,2026,2027,2028,2029,2030,2031,2032,2033,2034,2035,2036,2037,2038,2039,2040,2041,2042,2043,2044,2045,2046,2047,2048,2049,2050"</formula1>
    </dataValidation>
  </dataValidation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2"/>
  <sheetViews>
    <sheetView showGridLines="0" rightToLeft="1" zoomScale="67" zoomScaleNormal="90" workbookViewId="0">
      <selection activeCell="A25" sqref="A25"/>
    </sheetView>
  </sheetViews>
  <sheetFormatPr defaultColWidth="0" defaultRowHeight="13" zeroHeight="1"/>
  <cols>
    <col min="1" max="1" width="12.54296875" style="35" customWidth="1"/>
    <col min="2" max="2" width="15.08984375" style="35" customWidth="1"/>
    <col min="3" max="3" width="52.1796875" style="35" customWidth="1"/>
    <col min="4" max="4" width="22.453125" style="35" customWidth="1"/>
    <col min="5" max="5" width="17.1796875" style="35" bestFit="1" customWidth="1"/>
    <col min="6" max="6" width="16.54296875" style="35" customWidth="1"/>
    <col min="7" max="7" width="16.08984375" style="35" bestFit="1" customWidth="1"/>
    <col min="8" max="8" width="12.6328125" style="35" customWidth="1"/>
    <col min="9" max="9" width="14.81640625" style="35" customWidth="1"/>
    <col min="10" max="10" width="12.54296875" style="35" bestFit="1" customWidth="1"/>
    <col min="11" max="11" width="8.54296875" style="35" hidden="1" customWidth="1"/>
    <col min="12" max="16" width="9.453125" style="35" hidden="1" customWidth="1"/>
    <col min="17" max="16384" width="8.81640625" style="35" hidden="1"/>
  </cols>
  <sheetData>
    <row r="1" spans="1:11" s="54" customFormat="1">
      <c r="A1" s="35"/>
      <c r="B1" s="13"/>
      <c r="C1" s="13"/>
      <c r="D1" s="13"/>
      <c r="E1" s="13"/>
      <c r="F1" s="13"/>
      <c r="G1" s="13"/>
      <c r="H1" s="13"/>
      <c r="I1" s="13"/>
      <c r="J1" s="13"/>
      <c r="K1" s="13"/>
    </row>
    <row r="2" spans="1:11" s="54" customFormat="1">
      <c r="A2" s="35"/>
      <c r="B2" s="13"/>
      <c r="C2" s="44"/>
      <c r="D2" s="44"/>
      <c r="E2" s="44"/>
      <c r="F2" s="13"/>
      <c r="G2" s="13"/>
      <c r="H2" s="13"/>
      <c r="I2" s="13"/>
      <c r="J2" s="13"/>
      <c r="K2" s="13"/>
    </row>
    <row r="3" spans="1:11" s="54" customFormat="1" ht="18.5">
      <c r="A3" s="35"/>
      <c r="B3" s="13"/>
      <c r="C3" s="240" t="s">
        <v>0</v>
      </c>
      <c r="D3" s="240"/>
      <c r="E3" s="240"/>
      <c r="F3" s="240"/>
      <c r="G3" s="240"/>
      <c r="H3" s="240"/>
      <c r="I3" s="240"/>
      <c r="J3" s="13"/>
      <c r="K3" s="13"/>
    </row>
    <row r="4" spans="1:11" s="54" customFormat="1" ht="18.5">
      <c r="A4" s="35"/>
      <c r="B4" s="13"/>
      <c r="C4" s="71"/>
      <c r="D4" s="71"/>
      <c r="E4" s="71"/>
      <c r="F4" s="71"/>
      <c r="G4" s="71"/>
      <c r="H4" s="71"/>
      <c r="I4" s="13"/>
      <c r="J4" s="13"/>
      <c r="K4" s="13"/>
    </row>
    <row r="5" spans="1:11" s="54" customFormat="1">
      <c r="A5" s="35"/>
      <c r="B5" s="13"/>
      <c r="C5" s="44"/>
      <c r="D5" s="13"/>
      <c r="E5" s="13"/>
      <c r="F5" s="13"/>
      <c r="G5" s="13"/>
      <c r="H5" s="13"/>
      <c r="I5" s="13"/>
      <c r="J5" s="13"/>
      <c r="K5" s="13"/>
    </row>
    <row r="6" spans="1:11" s="74" customFormat="1">
      <c r="A6" s="72"/>
      <c r="B6" s="72"/>
      <c r="C6" s="73"/>
      <c r="D6" s="73"/>
      <c r="E6" s="73"/>
      <c r="F6" s="72"/>
      <c r="G6" s="72"/>
      <c r="H6" s="72"/>
      <c r="I6" s="72"/>
      <c r="J6" s="72"/>
      <c r="K6" s="72"/>
    </row>
    <row r="7" spans="1:11" s="14" customFormat="1">
      <c r="A7" s="230" t="s">
        <v>1</v>
      </c>
      <c r="B7" s="230"/>
      <c r="C7" s="46" t="str">
        <f>('1. الفهرس'!C5)</f>
        <v>الاتصالات وتقنية المعلومات</v>
      </c>
      <c r="D7" s="47"/>
      <c r="E7" s="47"/>
      <c r="F7" s="47"/>
      <c r="G7" s="47"/>
      <c r="H7" s="47"/>
      <c r="I7" s="48"/>
      <c r="J7" s="19"/>
      <c r="K7" s="49"/>
    </row>
    <row r="8" spans="1:11" s="14" customFormat="1">
      <c r="A8" s="230" t="s">
        <v>2</v>
      </c>
      <c r="B8" s="230"/>
      <c r="C8" s="46">
        <f>('1. الفهرس'!C6)</f>
        <v>999</v>
      </c>
      <c r="D8" s="47"/>
      <c r="E8" s="47"/>
      <c r="F8" s="47"/>
      <c r="G8" s="47"/>
      <c r="H8" s="47"/>
      <c r="I8" s="48"/>
      <c r="J8" s="19"/>
      <c r="K8" s="49"/>
    </row>
    <row r="9" spans="1:11" s="14" customFormat="1">
      <c r="A9" s="230" t="s">
        <v>3</v>
      </c>
      <c r="B9" s="230"/>
      <c r="C9" s="46" t="str">
        <f>('1. الفهرس'!C7)</f>
        <v>هيئة الحكومة الرقمية</v>
      </c>
      <c r="D9" s="47"/>
      <c r="E9" s="47"/>
      <c r="F9" s="47"/>
      <c r="G9" s="47"/>
      <c r="H9" s="47"/>
      <c r="I9" s="48"/>
      <c r="J9" s="19"/>
      <c r="K9" s="49"/>
    </row>
    <row r="10" spans="1:11" s="14" customFormat="1">
      <c r="A10" s="230" t="s">
        <v>4</v>
      </c>
      <c r="B10" s="230"/>
      <c r="C10" s="46">
        <f>('1. الفهرس'!C8)</f>
        <v>2022</v>
      </c>
      <c r="D10" s="47"/>
      <c r="E10" s="47"/>
      <c r="F10" s="47"/>
      <c r="G10" s="47"/>
      <c r="H10" s="47"/>
      <c r="I10" s="48"/>
      <c r="J10" s="19"/>
      <c r="K10" s="49"/>
    </row>
    <row r="11" spans="1:11" s="14" customFormat="1">
      <c r="A11" s="23"/>
      <c r="B11" s="23"/>
      <c r="C11" s="19"/>
      <c r="D11" s="19"/>
      <c r="E11" s="19"/>
      <c r="F11" s="19"/>
      <c r="G11" s="19"/>
      <c r="H11" s="19"/>
      <c r="I11" s="19"/>
      <c r="J11" s="19"/>
      <c r="K11" s="49"/>
    </row>
    <row r="12" spans="1:11" s="14" customFormat="1">
      <c r="A12" s="230" t="s">
        <v>5</v>
      </c>
      <c r="B12" s="230"/>
      <c r="C12" s="46" t="str">
        <f>('1. الفهرس'!C10)</f>
        <v>عبداالله محمد</v>
      </c>
      <c r="D12" s="47"/>
      <c r="E12" s="47"/>
      <c r="F12" s="47"/>
      <c r="G12" s="47"/>
      <c r="H12" s="47"/>
      <c r="I12" s="48"/>
      <c r="J12" s="19"/>
      <c r="K12" s="49"/>
    </row>
    <row r="13" spans="1:11" s="14" customFormat="1">
      <c r="A13" s="230" t="s">
        <v>6</v>
      </c>
      <c r="B13" s="231"/>
      <c r="C13" s="46">
        <f>('1. الفهرس'!C11)</f>
        <v>555555555</v>
      </c>
      <c r="D13" s="50"/>
      <c r="E13" s="50"/>
      <c r="F13" s="50"/>
      <c r="G13" s="50"/>
      <c r="H13" s="50"/>
      <c r="I13" s="51"/>
      <c r="J13" s="19"/>
      <c r="K13" s="49"/>
    </row>
    <row r="14" spans="1:11" s="14" customFormat="1">
      <c r="A14" s="230" t="s">
        <v>7</v>
      </c>
      <c r="B14" s="231"/>
      <c r="C14" s="52" t="str">
        <f>('1. الفهرس'!C12)</f>
        <v>emailexample@example.gov.sa</v>
      </c>
      <c r="D14" s="50"/>
      <c r="E14" s="50"/>
      <c r="F14" s="50"/>
      <c r="G14" s="50"/>
      <c r="H14" s="50"/>
      <c r="I14" s="51"/>
      <c r="J14" s="19"/>
      <c r="K14" s="49"/>
    </row>
    <row r="15" spans="1:11" s="54" customFormat="1">
      <c r="A15" s="19"/>
      <c r="B15" s="19"/>
      <c r="C15" s="53"/>
      <c r="D15" s="53"/>
      <c r="E15" s="23"/>
      <c r="F15" s="53"/>
      <c r="G15" s="53"/>
      <c r="H15" s="53"/>
      <c r="I15" s="53"/>
      <c r="J15" s="53"/>
      <c r="K15" s="53"/>
    </row>
    <row r="16" spans="1:11"/>
    <row r="17" spans="1:11" s="75" customFormat="1">
      <c r="A17" s="27"/>
      <c r="B17" s="28">
        <v>3.1</v>
      </c>
      <c r="C17" s="29" t="s">
        <v>20</v>
      </c>
      <c r="D17" s="29"/>
      <c r="E17" s="29"/>
      <c r="F17" s="30"/>
      <c r="G17" s="30"/>
      <c r="H17" s="30"/>
      <c r="I17" s="30"/>
      <c r="J17" s="30"/>
      <c r="K17" s="30"/>
    </row>
    <row r="18" spans="1:11">
      <c r="C18" s="76"/>
      <c r="D18" s="76"/>
      <c r="E18" s="76"/>
    </row>
    <row r="19" spans="1:11">
      <c r="E19" s="77" t="s">
        <v>61</v>
      </c>
      <c r="F19" s="78"/>
      <c r="G19" s="79"/>
    </row>
    <row r="20" spans="1:11">
      <c r="C20" s="80" t="s">
        <v>62</v>
      </c>
      <c r="D20" s="81" t="s">
        <v>63</v>
      </c>
      <c r="E20" s="82" t="str">
        <f>'1. الفهرس'!C8-1&amp;"-"&amp;"الفعلي"</f>
        <v>2021-الفعلي</v>
      </c>
      <c r="F20" s="82" t="str">
        <f>'1. الفهرس'!C8&amp;"-"&amp;"المعتمد"</f>
        <v>2022-المعتمد</v>
      </c>
      <c r="G20" s="82" t="str">
        <f>'1. الفهرس'!C8+1&amp;"-"&amp;"قيد الإعداد"</f>
        <v>2023-قيد الإعداد</v>
      </c>
    </row>
    <row r="21" spans="1:11">
      <c r="C21" s="122" t="s">
        <v>64</v>
      </c>
      <c r="D21" s="84" t="s">
        <v>65</v>
      </c>
      <c r="E21" s="85">
        <v>440</v>
      </c>
      <c r="F21" s="85">
        <v>480</v>
      </c>
      <c r="G21" s="85">
        <v>490</v>
      </c>
    </row>
    <row r="22" spans="1:11">
      <c r="B22" s="218"/>
      <c r="C22" s="122" t="s">
        <v>66</v>
      </c>
      <c r="D22" s="84" t="s">
        <v>65</v>
      </c>
      <c r="E22" s="86">
        <f>SUM(E23:E28)</f>
        <v>57</v>
      </c>
      <c r="F22" s="86">
        <f t="shared" ref="F22:G22" si="0">SUM(F23:F28)</f>
        <v>67</v>
      </c>
      <c r="G22" s="86">
        <f t="shared" si="0"/>
        <v>69</v>
      </c>
    </row>
    <row r="23" spans="1:11">
      <c r="C23" s="60" t="s">
        <v>67</v>
      </c>
      <c r="D23" s="84" t="s">
        <v>65</v>
      </c>
      <c r="E23" s="85">
        <v>10</v>
      </c>
      <c r="F23" s="85">
        <v>11</v>
      </c>
      <c r="G23" s="85">
        <v>14</v>
      </c>
    </row>
    <row r="24" spans="1:11">
      <c r="C24" s="60" t="s">
        <v>68</v>
      </c>
      <c r="D24" s="84" t="s">
        <v>65</v>
      </c>
      <c r="E24" s="85">
        <v>20</v>
      </c>
      <c r="F24" s="85">
        <v>21</v>
      </c>
      <c r="G24" s="168">
        <v>22</v>
      </c>
    </row>
    <row r="25" spans="1:11">
      <c r="C25" s="60" t="s">
        <v>69</v>
      </c>
      <c r="D25" s="84" t="s">
        <v>65</v>
      </c>
      <c r="E25" s="85">
        <v>12</v>
      </c>
      <c r="F25" s="85">
        <v>13</v>
      </c>
      <c r="G25" s="85">
        <v>9</v>
      </c>
    </row>
    <row r="26" spans="1:11">
      <c r="C26" s="60" t="s">
        <v>70</v>
      </c>
      <c r="D26" s="84" t="s">
        <v>65</v>
      </c>
      <c r="E26" s="85">
        <v>7</v>
      </c>
      <c r="F26" s="85">
        <v>13</v>
      </c>
      <c r="G26" s="85">
        <v>14</v>
      </c>
    </row>
    <row r="27" spans="1:11">
      <c r="C27" s="96" t="s">
        <v>71</v>
      </c>
      <c r="D27" s="84" t="s">
        <v>65</v>
      </c>
      <c r="E27" s="85">
        <v>8</v>
      </c>
      <c r="F27" s="85">
        <v>9</v>
      </c>
      <c r="G27" s="168">
        <v>10</v>
      </c>
    </row>
    <row r="28" spans="1:11">
      <c r="C28" s="96" t="s">
        <v>72</v>
      </c>
      <c r="D28" s="84" t="s">
        <v>65</v>
      </c>
      <c r="E28" s="85"/>
      <c r="F28" s="85"/>
      <c r="G28" s="85"/>
    </row>
    <row r="29" spans="1:11">
      <c r="C29" s="60"/>
      <c r="D29" s="87"/>
      <c r="E29" s="204">
        <f>IFERROR(E22/E21," ")</f>
        <v>0.12954545454545455</v>
      </c>
      <c r="F29" s="204">
        <f>IFERROR(F22/F21," ")</f>
        <v>0.13958333333333334</v>
      </c>
      <c r="G29" s="204">
        <f>IFERROR(G22/G21," ")</f>
        <v>0.14081632653061224</v>
      </c>
    </row>
    <row r="30" spans="1:11">
      <c r="D30" s="88"/>
    </row>
    <row r="31" spans="1:11">
      <c r="C31" s="80" t="s">
        <v>73</v>
      </c>
      <c r="D31" s="81" t="s">
        <v>63</v>
      </c>
      <c r="E31" s="129" t="str">
        <f>E20</f>
        <v>2021-الفعلي</v>
      </c>
      <c r="F31" s="129" t="str">
        <f>F20</f>
        <v>2022-المعتمد</v>
      </c>
      <c r="G31" s="129" t="str">
        <f>G20</f>
        <v>2023-قيد الإعداد</v>
      </c>
    </row>
    <row r="32" spans="1:11" ht="26">
      <c r="C32" s="89" t="s">
        <v>74</v>
      </c>
      <c r="D32" s="84" t="s">
        <v>65</v>
      </c>
      <c r="E32" s="85">
        <v>400</v>
      </c>
      <c r="F32" s="85">
        <v>410</v>
      </c>
      <c r="G32" s="85">
        <v>450</v>
      </c>
    </row>
    <row r="33" spans="1:11">
      <c r="F33" s="90"/>
      <c r="G33" s="90"/>
    </row>
    <row r="34" spans="1:11">
      <c r="C34" s="80" t="s">
        <v>75</v>
      </c>
      <c r="D34" s="81" t="s">
        <v>63</v>
      </c>
      <c r="E34" s="129" t="str">
        <f>E31</f>
        <v>2021-الفعلي</v>
      </c>
      <c r="F34" s="129" t="str">
        <f>F31</f>
        <v>2022-المعتمد</v>
      </c>
      <c r="G34" s="129" t="str">
        <f>G31</f>
        <v>2023-قيد الإعداد</v>
      </c>
    </row>
    <row r="35" spans="1:11">
      <c r="C35" s="83" t="s">
        <v>76</v>
      </c>
      <c r="D35" s="84" t="s">
        <v>65</v>
      </c>
      <c r="E35" s="138">
        <v>1</v>
      </c>
      <c r="F35" s="139">
        <v>1</v>
      </c>
      <c r="G35" s="139">
        <v>1</v>
      </c>
    </row>
    <row r="36" spans="1:11" ht="26">
      <c r="C36" s="91" t="s">
        <v>77</v>
      </c>
      <c r="D36" s="84" t="s">
        <v>65</v>
      </c>
      <c r="E36" s="139">
        <v>1</v>
      </c>
      <c r="F36" s="139">
        <v>1</v>
      </c>
      <c r="G36" s="139">
        <v>1</v>
      </c>
    </row>
    <row r="37" spans="1:11"/>
    <row r="38" spans="1:11"/>
    <row r="39" spans="1:11">
      <c r="A39" s="27"/>
      <c r="B39" s="28" t="s">
        <v>78</v>
      </c>
      <c r="C39" s="29" t="s">
        <v>21</v>
      </c>
      <c r="D39" s="29"/>
      <c r="E39" s="29"/>
      <c r="F39" s="30"/>
      <c r="G39" s="30"/>
      <c r="H39" s="30"/>
      <c r="I39" s="30"/>
      <c r="J39" s="34"/>
      <c r="K39" s="34"/>
    </row>
    <row r="40" spans="1:11" s="75" customFormat="1">
      <c r="A40" s="35"/>
      <c r="B40" s="35"/>
      <c r="C40" s="35"/>
      <c r="D40" s="35"/>
      <c r="E40" s="35"/>
      <c r="F40" s="35"/>
      <c r="G40" s="35"/>
      <c r="H40" s="35"/>
      <c r="I40" s="35"/>
      <c r="J40" s="92"/>
      <c r="K40" s="92"/>
    </row>
    <row r="41" spans="1:11" s="32" customFormat="1">
      <c r="C41" s="93" t="s">
        <v>79</v>
      </c>
      <c r="D41" s="94" t="s">
        <v>80</v>
      </c>
      <c r="E41" s="129" t="str">
        <f>E34</f>
        <v>2021-الفعلي</v>
      </c>
      <c r="F41" s="129" t="str">
        <f>F34</f>
        <v>2022-المعتمد</v>
      </c>
      <c r="G41" s="129" t="str">
        <f>G34</f>
        <v>2023-قيد الإعداد</v>
      </c>
    </row>
    <row r="42" spans="1:11">
      <c r="C42" s="80" t="s">
        <v>81</v>
      </c>
      <c r="D42" s="84" t="s">
        <v>82</v>
      </c>
      <c r="E42" s="168">
        <v>150000000</v>
      </c>
      <c r="F42" s="168">
        <v>180000000</v>
      </c>
      <c r="G42" s="168">
        <v>190000000</v>
      </c>
    </row>
    <row r="43" spans="1:11">
      <c r="C43" s="80" t="s">
        <v>83</v>
      </c>
      <c r="D43" s="84" t="s">
        <v>82</v>
      </c>
      <c r="E43" s="206">
        <f>SUM(E45:E51)</f>
        <v>48200000</v>
      </c>
      <c r="F43" s="206">
        <f>SUM(F45:F51)</f>
        <v>55000000</v>
      </c>
      <c r="G43" s="206" t="e">
        <f>SUM(G45:G51)</f>
        <v>#REF!</v>
      </c>
    </row>
    <row r="44" spans="1:11">
      <c r="C44" s="96" t="s">
        <v>84</v>
      </c>
      <c r="D44" s="84" t="s">
        <v>82</v>
      </c>
      <c r="E44" s="203">
        <f>IFERROR(+E43/E42,0)</f>
        <v>0.32133333333333336</v>
      </c>
      <c r="F44" s="203">
        <f>IFERROR(+F43/F42,0)</f>
        <v>0.30555555555555558</v>
      </c>
      <c r="G44" s="203">
        <f>IFERROR(+G43/G42,0)</f>
        <v>0</v>
      </c>
    </row>
    <row r="45" spans="1:11" ht="26">
      <c r="C45" s="97" t="s">
        <v>85</v>
      </c>
      <c r="D45" s="84" t="s">
        <v>82</v>
      </c>
      <c r="E45" s="168">
        <f>70*15000*12</f>
        <v>12600000</v>
      </c>
      <c r="F45" s="168">
        <f>75*16000*12</f>
        <v>14400000</v>
      </c>
      <c r="G45" s="168">
        <v>14900000</v>
      </c>
    </row>
    <row r="46" spans="1:11">
      <c r="C46" s="105" t="s">
        <v>86</v>
      </c>
      <c r="D46" s="84" t="s">
        <v>82</v>
      </c>
      <c r="E46" s="168">
        <v>35000000</v>
      </c>
      <c r="F46" s="168">
        <v>40000000</v>
      </c>
      <c r="G46" s="168">
        <v>41000000</v>
      </c>
    </row>
    <row r="47" spans="1:11">
      <c r="C47" s="105" t="s">
        <v>25</v>
      </c>
      <c r="D47" s="98" t="s">
        <v>82</v>
      </c>
      <c r="E47" s="207">
        <v>0</v>
      </c>
      <c r="F47" s="206">
        <v>0</v>
      </c>
      <c r="G47" s="206" t="e">
        <f>#REF!</f>
        <v>#REF!</v>
      </c>
    </row>
    <row r="48" spans="1:11" ht="26">
      <c r="C48" s="91" t="s">
        <v>87</v>
      </c>
      <c r="D48" s="84"/>
      <c r="E48" s="207"/>
      <c r="F48" s="207"/>
      <c r="G48" s="207"/>
    </row>
    <row r="49" spans="1:11">
      <c r="C49" s="161" t="s">
        <v>796</v>
      </c>
      <c r="D49" s="84" t="s">
        <v>82</v>
      </c>
      <c r="E49" s="168">
        <v>600000</v>
      </c>
      <c r="F49" s="168">
        <v>600000</v>
      </c>
      <c r="G49" s="168">
        <v>660000</v>
      </c>
    </row>
    <row r="50" spans="1:11">
      <c r="C50" s="161"/>
      <c r="D50" s="84" t="s">
        <v>82</v>
      </c>
      <c r="E50" s="168"/>
      <c r="F50" s="168"/>
      <c r="G50" s="168"/>
    </row>
    <row r="51" spans="1:11">
      <c r="C51" s="161"/>
      <c r="D51" s="84" t="s">
        <v>82</v>
      </c>
      <c r="E51" s="168"/>
      <c r="F51" s="168"/>
      <c r="G51" s="168"/>
    </row>
    <row r="52" spans="1:11">
      <c r="C52" s="32"/>
      <c r="D52" s="32"/>
    </row>
    <row r="53" spans="1:11">
      <c r="A53" s="27"/>
      <c r="B53" s="28" t="s">
        <v>88</v>
      </c>
      <c r="C53" s="29" t="s">
        <v>89</v>
      </c>
      <c r="D53" s="29"/>
      <c r="E53" s="29"/>
      <c r="F53" s="30"/>
      <c r="G53" s="30"/>
      <c r="H53" s="30"/>
      <c r="I53" s="244"/>
      <c r="J53" s="244"/>
      <c r="K53" s="244"/>
    </row>
    <row r="54" spans="1:11" s="75" customFormat="1">
      <c r="A54" s="35"/>
      <c r="B54" s="35"/>
      <c r="C54" s="76"/>
      <c r="D54" s="76"/>
      <c r="E54" s="35"/>
      <c r="F54" s="35"/>
      <c r="G54" s="35"/>
      <c r="H54" s="35"/>
      <c r="I54" s="245"/>
      <c r="J54" s="245"/>
      <c r="K54" s="245"/>
    </row>
    <row r="55" spans="1:11">
      <c r="C55" s="241" t="s">
        <v>90</v>
      </c>
      <c r="D55" s="242"/>
      <c r="E55" s="99"/>
      <c r="F55" s="99"/>
      <c r="G55" s="99"/>
      <c r="I55" s="38"/>
      <c r="J55" s="38"/>
    </row>
    <row r="56" spans="1:11" ht="14.5">
      <c r="C56" s="243" t="s">
        <v>91</v>
      </c>
      <c r="D56" s="243"/>
      <c r="E56" s="243"/>
      <c r="F56" s="100" t="s">
        <v>92</v>
      </c>
      <c r="G56" s="101" t="str">
        <f>'3.3.1 مراكز البيانات'!$B$16</f>
        <v>مركز البيانات</v>
      </c>
      <c r="I56" s="38"/>
      <c r="J56" s="38"/>
    </row>
    <row r="57" spans="1:11">
      <c r="C57" s="120" t="s">
        <v>157</v>
      </c>
      <c r="I57" s="38"/>
      <c r="J57" s="38"/>
    </row>
    <row r="58" spans="1:11">
      <c r="I58" s="38"/>
      <c r="J58" s="38"/>
    </row>
    <row r="59" spans="1:11">
      <c r="C59" s="241" t="s">
        <v>93</v>
      </c>
      <c r="D59" s="242"/>
      <c r="E59" s="99"/>
      <c r="F59" s="99"/>
      <c r="G59" s="99"/>
      <c r="I59" s="38"/>
      <c r="J59" s="38"/>
    </row>
    <row r="60" spans="1:11" ht="14.5">
      <c r="C60" s="243" t="s">
        <v>94</v>
      </c>
      <c r="D60" s="243"/>
      <c r="F60" s="100" t="s">
        <v>92</v>
      </c>
      <c r="G60" s="102" t="s">
        <v>95</v>
      </c>
      <c r="I60" s="38"/>
      <c r="J60" s="38"/>
    </row>
    <row r="61" spans="1:11" ht="14.5">
      <c r="C61" s="102" t="s">
        <v>96</v>
      </c>
      <c r="I61" s="38"/>
      <c r="J61" s="38"/>
    </row>
    <row r="62" spans="1:11">
      <c r="C62" s="120" t="s">
        <v>157</v>
      </c>
      <c r="I62" s="38"/>
      <c r="J62" s="38"/>
    </row>
    <row r="63" spans="1:11">
      <c r="I63" s="38"/>
      <c r="J63" s="38"/>
    </row>
    <row r="64" spans="1:11">
      <c r="C64" s="241" t="s">
        <v>97</v>
      </c>
      <c r="D64" s="242"/>
      <c r="E64" s="99"/>
      <c r="F64" s="99"/>
      <c r="G64" s="99"/>
      <c r="I64" s="38"/>
      <c r="J64" s="38"/>
    </row>
    <row r="65" spans="1:11" ht="14.5">
      <c r="C65" s="243" t="s">
        <v>98</v>
      </c>
      <c r="D65" s="243"/>
      <c r="E65" s="243"/>
      <c r="F65" s="100" t="s">
        <v>92</v>
      </c>
      <c r="G65" s="101" t="s">
        <v>99</v>
      </c>
      <c r="I65" s="38"/>
      <c r="J65" s="38"/>
    </row>
    <row r="66" spans="1:11" s="75" customFormat="1">
      <c r="A66" s="35"/>
      <c r="B66" s="35"/>
      <c r="C66" s="120" t="s">
        <v>157</v>
      </c>
      <c r="D66" s="35"/>
      <c r="E66" s="35"/>
      <c r="F66" s="35"/>
      <c r="G66" s="35"/>
      <c r="H66" s="35"/>
      <c r="I66" s="245"/>
      <c r="J66" s="245"/>
      <c r="K66" s="245"/>
    </row>
    <row r="67" spans="1:11" s="75" customFormat="1">
      <c r="A67" s="35"/>
      <c r="B67" s="35"/>
      <c r="C67" s="35"/>
      <c r="D67" s="35"/>
      <c r="E67" s="35"/>
      <c r="F67" s="35"/>
      <c r="G67" s="35"/>
      <c r="H67" s="35"/>
      <c r="I67" s="121"/>
      <c r="J67" s="121"/>
      <c r="K67" s="121"/>
    </row>
    <row r="68" spans="1:11">
      <c r="C68" s="241" t="s">
        <v>100</v>
      </c>
      <c r="D68" s="242"/>
      <c r="E68" s="99"/>
      <c r="F68" s="99"/>
      <c r="G68" s="99"/>
    </row>
    <row r="69" spans="1:11">
      <c r="C69" s="243" t="s">
        <v>101</v>
      </c>
      <c r="D69" s="243"/>
      <c r="E69" s="243"/>
    </row>
    <row r="70" spans="1:11" ht="14.5">
      <c r="C70" s="102" t="s">
        <v>96</v>
      </c>
    </row>
    <row r="71" spans="1:11">
      <c r="C71" s="120" t="s">
        <v>157</v>
      </c>
    </row>
    <row r="72" spans="1:11">
      <c r="I72" s="38"/>
      <c r="J72" s="38"/>
    </row>
    <row r="73" spans="1:11">
      <c r="A73" s="27"/>
      <c r="B73" s="28" t="s">
        <v>102</v>
      </c>
      <c r="C73" s="29" t="s">
        <v>103</v>
      </c>
      <c r="D73" s="29"/>
      <c r="E73" s="29"/>
      <c r="F73" s="30"/>
      <c r="G73" s="30"/>
      <c r="H73" s="30"/>
      <c r="I73" s="244"/>
      <c r="J73" s="244"/>
      <c r="K73" s="244"/>
    </row>
    <row r="74" spans="1:11">
      <c r="I74" s="38"/>
      <c r="J74" s="38"/>
    </row>
    <row r="75" spans="1:11" s="103" customFormat="1">
      <c r="C75" s="104"/>
      <c r="D75" s="104"/>
      <c r="E75" s="104"/>
      <c r="F75" s="131">
        <f>'1. الفهرس'!C8-1</f>
        <v>2021</v>
      </c>
      <c r="G75" s="131">
        <f>F75+1</f>
        <v>2022</v>
      </c>
      <c r="H75" s="131">
        <f>+G75+1</f>
        <v>2023</v>
      </c>
    </row>
    <row r="76" spans="1:11" ht="43.5">
      <c r="A76" s="218"/>
      <c r="C76" s="247" t="s">
        <v>104</v>
      </c>
      <c r="D76" s="128" t="s">
        <v>65</v>
      </c>
      <c r="E76" s="132" t="s">
        <v>105</v>
      </c>
      <c r="F76" s="212">
        <v>350</v>
      </c>
      <c r="G76" s="138">
        <v>390</v>
      </c>
      <c r="H76" s="138">
        <v>390</v>
      </c>
    </row>
    <row r="77" spans="1:11" ht="29">
      <c r="C77" s="248"/>
      <c r="D77" s="141" t="s">
        <v>106</v>
      </c>
      <c r="E77" s="133" t="s">
        <v>107</v>
      </c>
      <c r="F77" s="126">
        <f>IFERROR(F76/E21,0)</f>
        <v>0.79545454545454541</v>
      </c>
      <c r="G77" s="126">
        <f>IFERROR(G76/F21,0)</f>
        <v>0.8125</v>
      </c>
      <c r="H77" s="126">
        <f>IFERROR(H76/G21,0)</f>
        <v>0.79591836734693877</v>
      </c>
    </row>
    <row r="78" spans="1:11"/>
    <row r="79" spans="1:11"/>
    <row r="80" spans="1:11" customFormat="1" ht="14.5">
      <c r="A80" t="s">
        <v>108</v>
      </c>
      <c r="D80" s="5"/>
      <c r="E80" s="5"/>
      <c r="F80" s="5"/>
    </row>
    <row r="81" spans="2:7" s="32" customFormat="1" ht="32.25" customHeight="1">
      <c r="C81" s="123" t="s">
        <v>109</v>
      </c>
      <c r="D81" s="127"/>
      <c r="E81" s="134">
        <f>F75</f>
        <v>2021</v>
      </c>
      <c r="F81" s="134">
        <f>+E81+1</f>
        <v>2022</v>
      </c>
      <c r="G81" s="134">
        <f>+F81+1</f>
        <v>2023</v>
      </c>
    </row>
    <row r="82" spans="2:7" ht="32.25" customHeight="1">
      <c r="C82" s="124" t="s">
        <v>110</v>
      </c>
      <c r="D82" s="128"/>
      <c r="E82" s="174">
        <f>SUM(E83:E85)</f>
        <v>74</v>
      </c>
      <c r="F82" s="174">
        <f t="shared" ref="F82:G82" si="1">SUM(F83:F85)</f>
        <v>86</v>
      </c>
      <c r="G82" s="174">
        <f t="shared" si="1"/>
        <v>97</v>
      </c>
    </row>
    <row r="83" spans="2:7" ht="32.25" customHeight="1">
      <c r="C83" s="216" t="s">
        <v>832</v>
      </c>
      <c r="D83" s="128" t="s">
        <v>65</v>
      </c>
      <c r="E83" s="85">
        <v>50</v>
      </c>
      <c r="F83" s="168">
        <v>60</v>
      </c>
      <c r="G83" s="85">
        <v>65</v>
      </c>
    </row>
    <row r="84" spans="2:7" ht="32.25" customHeight="1">
      <c r="C84" s="216" t="s">
        <v>833</v>
      </c>
      <c r="D84" s="128" t="s">
        <v>65</v>
      </c>
      <c r="E84" s="85">
        <v>22</v>
      </c>
      <c r="F84" s="85">
        <v>23</v>
      </c>
      <c r="G84" s="85">
        <v>24</v>
      </c>
    </row>
    <row r="85" spans="2:7" ht="32.25" customHeight="1">
      <c r="C85" s="216" t="s">
        <v>834</v>
      </c>
      <c r="D85" s="128" t="s">
        <v>65</v>
      </c>
      <c r="E85" s="85">
        <v>2</v>
      </c>
      <c r="F85" s="85">
        <v>3</v>
      </c>
      <c r="G85" s="85">
        <v>8</v>
      </c>
    </row>
    <row r="86" spans="2:7" ht="32.25" customHeight="1">
      <c r="C86" s="124" t="s">
        <v>111</v>
      </c>
      <c r="D86" s="128"/>
      <c r="E86" s="174">
        <f t="shared" ref="E86:G86" si="2">SUM(E87:E89)</f>
        <v>16</v>
      </c>
      <c r="F86" s="174">
        <f t="shared" si="2"/>
        <v>17</v>
      </c>
      <c r="G86" s="174">
        <f t="shared" si="2"/>
        <v>16</v>
      </c>
    </row>
    <row r="87" spans="2:7" ht="32.25" customHeight="1">
      <c r="C87" s="216" t="s">
        <v>832</v>
      </c>
      <c r="D87" s="128" t="s">
        <v>65</v>
      </c>
      <c r="E87" s="173">
        <v>5</v>
      </c>
      <c r="F87" s="173">
        <v>4</v>
      </c>
      <c r="G87" s="173">
        <v>3</v>
      </c>
    </row>
    <row r="88" spans="2:7" ht="32.25" customHeight="1">
      <c r="C88" s="216" t="s">
        <v>833</v>
      </c>
      <c r="D88" s="128" t="s">
        <v>65</v>
      </c>
      <c r="E88" s="173">
        <v>11</v>
      </c>
      <c r="F88" s="173">
        <v>12</v>
      </c>
      <c r="G88" s="173">
        <v>10</v>
      </c>
    </row>
    <row r="89" spans="2:7" ht="32.25" customHeight="1">
      <c r="C89" s="216" t="s">
        <v>834</v>
      </c>
      <c r="D89" s="128" t="s">
        <v>65</v>
      </c>
      <c r="E89" s="173">
        <v>0</v>
      </c>
      <c r="F89" s="173">
        <v>1</v>
      </c>
      <c r="G89" s="173">
        <v>3</v>
      </c>
    </row>
    <row r="90" spans="2:7" s="32" customFormat="1" ht="32.25" customHeight="1">
      <c r="C90" s="125" t="s">
        <v>112</v>
      </c>
      <c r="D90" s="128"/>
      <c r="E90" s="140">
        <f>E82+E86</f>
        <v>90</v>
      </c>
      <c r="F90" s="140">
        <f t="shared" ref="F90:G90" si="3">F82+F86</f>
        <v>103</v>
      </c>
      <c r="G90" s="140">
        <f t="shared" si="3"/>
        <v>113</v>
      </c>
    </row>
    <row r="91" spans="2:7" s="32" customFormat="1" ht="32.25" customHeight="1">
      <c r="C91" s="170"/>
      <c r="D91" s="171"/>
      <c r="E91" s="172">
        <f>IFERROR(E82/E90," ")</f>
        <v>0.82222222222222219</v>
      </c>
      <c r="F91" s="172">
        <f t="shared" ref="F91:G91" si="4">IFERROR(F82/F90," ")</f>
        <v>0.83495145631067957</v>
      </c>
      <c r="G91" s="172">
        <f t="shared" si="4"/>
        <v>0.8584070796460177</v>
      </c>
    </row>
    <row r="92" spans="2:7" customFormat="1" ht="14.5">
      <c r="D92" s="5"/>
      <c r="E92" s="5"/>
      <c r="F92" s="5"/>
    </row>
    <row r="93" spans="2:7" s="121" customFormat="1" ht="30" customHeight="1">
      <c r="C93" s="130" t="s">
        <v>113</v>
      </c>
      <c r="D93" s="169" t="s">
        <v>114</v>
      </c>
      <c r="E93" s="209">
        <f>E81</f>
        <v>2021</v>
      </c>
    </row>
    <row r="94" spans="2:7" ht="41.25" customHeight="1">
      <c r="C94" s="105" t="s">
        <v>115</v>
      </c>
      <c r="D94" s="84" t="s">
        <v>65</v>
      </c>
      <c r="E94" s="174">
        <f>SUM(E95:E98)</f>
        <v>1220</v>
      </c>
    </row>
    <row r="95" spans="2:7">
      <c r="B95" s="246"/>
      <c r="C95" s="105" t="s">
        <v>116</v>
      </c>
      <c r="D95" s="84" t="s">
        <v>65</v>
      </c>
      <c r="E95" s="85">
        <v>600</v>
      </c>
    </row>
    <row r="96" spans="2:7">
      <c r="B96" s="246"/>
      <c r="C96" s="105" t="s">
        <v>117</v>
      </c>
      <c r="D96" s="84" t="s">
        <v>65</v>
      </c>
      <c r="E96" s="85">
        <v>400</v>
      </c>
    </row>
    <row r="97" spans="2:5" ht="26">
      <c r="B97" s="246"/>
      <c r="C97" s="105" t="s">
        <v>118</v>
      </c>
      <c r="D97" s="84" t="s">
        <v>65</v>
      </c>
      <c r="E97" s="85">
        <v>200</v>
      </c>
    </row>
    <row r="98" spans="2:5" ht="26">
      <c r="B98" s="246"/>
      <c r="C98" s="105" t="s">
        <v>119</v>
      </c>
      <c r="D98" s="84" t="s">
        <v>65</v>
      </c>
      <c r="E98" s="85">
        <v>20</v>
      </c>
    </row>
    <row r="99" spans="2:5" ht="70.5" customHeight="1">
      <c r="C99" s="105" t="s">
        <v>120</v>
      </c>
      <c r="D99" s="84" t="s">
        <v>121</v>
      </c>
      <c r="E99" s="106">
        <v>0.65</v>
      </c>
    </row>
    <row r="100" spans="2:5">
      <c r="C100" s="105" t="s">
        <v>122</v>
      </c>
      <c r="D100" s="84" t="s">
        <v>123</v>
      </c>
      <c r="E100" s="175">
        <v>3</v>
      </c>
    </row>
    <row r="101" spans="2:5" ht="26">
      <c r="C101" s="105" t="s">
        <v>124</v>
      </c>
      <c r="D101" s="84" t="s">
        <v>121</v>
      </c>
      <c r="E101" s="106">
        <v>0.3</v>
      </c>
    </row>
    <row r="102" spans="2:5"/>
  </sheetData>
  <sheetProtection selectLockedCells="1"/>
  <mergeCells count="22">
    <mergeCell ref="I73:K73"/>
    <mergeCell ref="C69:E69"/>
    <mergeCell ref="C65:E65"/>
    <mergeCell ref="B95:B98"/>
    <mergeCell ref="C60:D60"/>
    <mergeCell ref="C76:C77"/>
    <mergeCell ref="I66:K66"/>
    <mergeCell ref="C68:D68"/>
    <mergeCell ref="C3:I3"/>
    <mergeCell ref="C59:D59"/>
    <mergeCell ref="C64:D64"/>
    <mergeCell ref="C55:D55"/>
    <mergeCell ref="A14:B14"/>
    <mergeCell ref="A7:B7"/>
    <mergeCell ref="A8:B8"/>
    <mergeCell ref="A10:B10"/>
    <mergeCell ref="A12:B12"/>
    <mergeCell ref="A13:B13"/>
    <mergeCell ref="C56:E56"/>
    <mergeCell ref="I53:K53"/>
    <mergeCell ref="I54:K54"/>
    <mergeCell ref="A9:B9"/>
  </mergeCells>
  <phoneticPr fontId="4" type="noConversion"/>
  <hyperlinks>
    <hyperlink ref="D32" location="'2. Instructions '!C34" display="No" xr:uid="{00000000-0004-0000-0200-000000000000}"/>
    <hyperlink ref="D35:D36" location="'2. Instructions '!C34" display="No" xr:uid="{00000000-0004-0000-0200-000001000000}"/>
    <hyperlink ref="D21:D26" location="'2. Instructions '!C34" display="No" xr:uid="{00000000-0004-0000-0200-000002000000}"/>
    <hyperlink ref="D42" location="'2. Instructions '!C35" display="SAR" xr:uid="{00000000-0004-0000-0200-000003000000}"/>
    <hyperlink ref="D43" location="'2. Instructions '!C35" display="SAR" xr:uid="{00000000-0004-0000-0200-000004000000}"/>
    <hyperlink ref="D44" location="'2. Instructions '!C35" display="SAR" xr:uid="{00000000-0004-0000-0200-000005000000}"/>
    <hyperlink ref="D45" location="'2. Instructions '!C35" display="SAR" xr:uid="{00000000-0004-0000-0200-000006000000}"/>
    <hyperlink ref="D46" location="'2. Instructions '!C35" display="SAR" xr:uid="{00000000-0004-0000-0200-000007000000}"/>
    <hyperlink ref="D49" location="'2. Instructions '!C35" display="SAR" xr:uid="{00000000-0004-0000-0200-000008000000}"/>
    <hyperlink ref="D50" location="'2. Instructions '!C35" display="SAR" xr:uid="{00000000-0004-0000-0200-000009000000}"/>
    <hyperlink ref="D51" location="'2. Instructions '!C35" display="SAR" xr:uid="{00000000-0004-0000-0200-00000A000000}"/>
    <hyperlink ref="D27" location="'2. Instructions '!C34" display="No" xr:uid="{00000000-0004-0000-0200-00000B000000}"/>
    <hyperlink ref="D28" location="'2. Instructions '!C34" display="No" xr:uid="{00000000-0004-0000-0200-00000C000000}"/>
    <hyperlink ref="C61" r:id="rId1" xr:uid="{00000000-0004-0000-0200-00000D000000}"/>
    <hyperlink ref="C70" r:id="rId2" xr:uid="{00000000-0004-0000-0200-00000E000000}"/>
    <hyperlink ref="D99" location="'2. Instructions '!C36" display="%" xr:uid="{00000000-0004-0000-0200-00000F000000}"/>
    <hyperlink ref="D100" location="'2. Instructions '!C38" display="Hr" xr:uid="{00000000-0004-0000-0200-000010000000}"/>
    <hyperlink ref="D101" location="'2. Instructions '!C36" display="%" xr:uid="{00000000-0004-0000-0200-000011000000}"/>
    <hyperlink ref="D94" location="'2. Instructions '!C34" display="No" xr:uid="{00000000-0004-0000-0200-000012000000}"/>
    <hyperlink ref="D95" location="'2. Instructions '!C34" display="No" xr:uid="{00000000-0004-0000-0200-000013000000}"/>
    <hyperlink ref="D96" location="'2. Instructions '!C34" display="No" xr:uid="{00000000-0004-0000-0200-000014000000}"/>
    <hyperlink ref="D97" location="'2. Instructions '!C34" display="No" xr:uid="{00000000-0004-0000-0200-000015000000}"/>
    <hyperlink ref="D98" location="'2. Instructions '!C34" display="No" xr:uid="{00000000-0004-0000-0200-000016000000}"/>
    <hyperlink ref="G56" location="'3.3.1 مراكز البيانات'!A1" display="'3.3.1 مراكز البيانات'!A1" xr:uid="{00000000-0004-0000-0200-000017000000}"/>
    <hyperlink ref="G65" location="'3.3.3 الخدمات السحابية'!A1" display="الخدمات السحابية" xr:uid="{00000000-0004-0000-0200-000018000000}"/>
    <hyperlink ref="G60" location="'3.3.2 الدوائر الرقمية'!A1" display="الدوائر الرقمية" xr:uid="{00000000-0004-0000-0200-000019000000}"/>
  </hyperlinks>
  <pageMargins left="0.7" right="0.7" top="0.75" bottom="0.75" header="0.3" footer="0.3"/>
  <pageSetup paperSize="9" orientation="portrait" horizontalDpi="1200" verticalDpi="1200" r:id="rId3"/>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showGridLines="0" rightToLeft="1" zoomScale="78" zoomScaleNormal="100" workbookViewId="0">
      <selection activeCell="B35" sqref="B35"/>
    </sheetView>
  </sheetViews>
  <sheetFormatPr defaultColWidth="0" defaultRowHeight="14.5"/>
  <cols>
    <col min="1" max="1" width="7.453125" customWidth="1"/>
    <col min="2" max="2" width="36.7265625" customWidth="1"/>
    <col min="3" max="3" width="31.26953125" bestFit="1" customWidth="1"/>
    <col min="4" max="4" width="14.90625" bestFit="1" customWidth="1"/>
    <col min="5" max="5" width="12.26953125" bestFit="1" customWidth="1"/>
    <col min="6" max="11" width="9.1796875" bestFit="1" customWidth="1"/>
    <col min="12" max="12" width="9.1796875" customWidth="1"/>
    <col min="13" max="16384" width="8.7265625" hidden="1"/>
  </cols>
  <sheetData>
    <row r="1" spans="1:11" s="155" customFormat="1">
      <c r="A1" s="13"/>
      <c r="B1" s="13"/>
      <c r="C1" s="13"/>
      <c r="D1" s="13"/>
      <c r="E1" s="13"/>
      <c r="F1" s="13"/>
      <c r="G1" s="13"/>
      <c r="H1" s="13"/>
      <c r="I1" s="13"/>
      <c r="J1" s="13"/>
      <c r="K1" s="13"/>
    </row>
    <row r="2" spans="1:11" s="155" customFormat="1">
      <c r="A2" s="13"/>
      <c r="B2" s="13"/>
      <c r="C2" s="44"/>
      <c r="D2" s="44"/>
      <c r="E2" s="44"/>
      <c r="F2" s="13"/>
      <c r="G2" s="13"/>
      <c r="H2" s="13"/>
      <c r="I2" s="13"/>
      <c r="J2" s="13"/>
      <c r="K2" s="13"/>
    </row>
    <row r="3" spans="1:11" s="155" customFormat="1" ht="18.5">
      <c r="A3" s="13"/>
      <c r="B3" s="13"/>
      <c r="C3" s="240" t="s">
        <v>0</v>
      </c>
      <c r="D3" s="240"/>
      <c r="E3" s="240"/>
      <c r="F3" s="240"/>
      <c r="G3" s="240"/>
      <c r="H3" s="240"/>
      <c r="I3" s="240"/>
      <c r="J3" s="240"/>
      <c r="K3" s="240"/>
    </row>
    <row r="4" spans="1:11" s="155" customFormat="1">
      <c r="A4" s="13"/>
      <c r="B4" s="13"/>
      <c r="C4" s="44"/>
      <c r="D4" s="13"/>
      <c r="E4" s="13"/>
      <c r="F4" s="13"/>
      <c r="G4" s="13"/>
      <c r="H4" s="13"/>
      <c r="I4" s="13"/>
      <c r="J4" s="13"/>
      <c r="K4" s="13"/>
    </row>
    <row r="5" spans="1:11" s="156" customFormat="1">
      <c r="A5" s="72"/>
      <c r="B5" s="72"/>
      <c r="C5" s="73"/>
      <c r="D5" s="73"/>
      <c r="E5" s="73"/>
      <c r="F5" s="72"/>
      <c r="G5" s="72"/>
      <c r="H5" s="72"/>
      <c r="I5" s="72"/>
      <c r="J5" s="72"/>
      <c r="K5" s="72"/>
    </row>
    <row r="6" spans="1:11" s="156" customFormat="1">
      <c r="A6" s="230" t="s">
        <v>1</v>
      </c>
      <c r="B6" s="230"/>
      <c r="C6" s="46" t="str">
        <f>('1. الفهرس'!C5)</f>
        <v>الاتصالات وتقنية المعلومات</v>
      </c>
      <c r="D6" s="47"/>
      <c r="E6" s="47"/>
      <c r="F6" s="47"/>
      <c r="G6" s="47"/>
      <c r="H6" s="47"/>
      <c r="I6" s="48"/>
      <c r="J6" s="19"/>
      <c r="K6" s="49"/>
    </row>
    <row r="7" spans="1:11" s="156" customFormat="1">
      <c r="A7" s="230" t="s">
        <v>2</v>
      </c>
      <c r="B7" s="230"/>
      <c r="C7" s="46">
        <f>('1. الفهرس'!C6)</f>
        <v>999</v>
      </c>
      <c r="D7" s="47"/>
      <c r="E7" s="47"/>
      <c r="F7" s="47"/>
      <c r="G7" s="47"/>
      <c r="H7" s="47"/>
      <c r="I7" s="48"/>
      <c r="J7" s="19"/>
      <c r="K7" s="49"/>
    </row>
    <row r="8" spans="1:11" s="156" customFormat="1">
      <c r="A8" s="230" t="s">
        <v>3</v>
      </c>
      <c r="B8" s="230"/>
      <c r="C8" s="46" t="str">
        <f>('1. الفهرس'!C7)</f>
        <v>هيئة الحكومة الرقمية</v>
      </c>
      <c r="D8" s="47"/>
      <c r="E8" s="47"/>
      <c r="F8" s="47"/>
      <c r="G8" s="47"/>
      <c r="H8" s="47"/>
      <c r="I8" s="48"/>
      <c r="J8" s="19"/>
      <c r="K8" s="49"/>
    </row>
    <row r="9" spans="1:11" s="156" customFormat="1">
      <c r="A9" s="230" t="s">
        <v>4</v>
      </c>
      <c r="B9" s="230"/>
      <c r="C9" s="46">
        <f>('1. الفهرس'!C8)</f>
        <v>2022</v>
      </c>
      <c r="D9" s="47"/>
      <c r="E9" s="47"/>
      <c r="F9" s="47"/>
      <c r="G9" s="47"/>
      <c r="H9" s="47"/>
      <c r="I9" s="48"/>
      <c r="J9" s="19"/>
      <c r="K9" s="49"/>
    </row>
    <row r="10" spans="1:11" s="156" customFormat="1">
      <c r="A10" s="23"/>
      <c r="B10" s="23"/>
      <c r="C10" s="19"/>
      <c r="D10" s="19"/>
      <c r="E10" s="19"/>
      <c r="F10" s="19"/>
      <c r="G10" s="19"/>
      <c r="H10" s="19"/>
      <c r="I10" s="19"/>
      <c r="J10" s="19"/>
      <c r="K10" s="49"/>
    </row>
    <row r="11" spans="1:11" s="156" customFormat="1">
      <c r="A11" s="230" t="s">
        <v>5</v>
      </c>
      <c r="B11" s="230"/>
      <c r="C11" s="46" t="str">
        <f>('1. الفهرس'!C10)</f>
        <v>عبداالله محمد</v>
      </c>
      <c r="D11" s="47"/>
      <c r="E11" s="47"/>
      <c r="F11" s="47"/>
      <c r="G11" s="47"/>
      <c r="H11" s="47"/>
      <c r="I11" s="48"/>
      <c r="J11" s="19"/>
      <c r="K11" s="49"/>
    </row>
    <row r="12" spans="1:11" s="156" customFormat="1">
      <c r="A12" s="230" t="s">
        <v>6</v>
      </c>
      <c r="B12" s="231"/>
      <c r="C12" s="46">
        <f>('1. الفهرس'!C11)</f>
        <v>555555555</v>
      </c>
      <c r="D12" s="50"/>
      <c r="E12" s="50"/>
      <c r="F12" s="50"/>
      <c r="G12" s="50"/>
      <c r="H12" s="50"/>
      <c r="I12" s="51"/>
      <c r="J12" s="19"/>
      <c r="K12" s="49"/>
    </row>
    <row r="13" spans="1:11" s="156" customFormat="1">
      <c r="A13" s="230" t="s">
        <v>7</v>
      </c>
      <c r="B13" s="231"/>
      <c r="C13" s="52" t="str">
        <f>('1. الفهرس'!C12)</f>
        <v>emailexample@example.gov.sa</v>
      </c>
      <c r="D13" s="50"/>
      <c r="E13" s="50"/>
      <c r="F13" s="50"/>
      <c r="G13" s="50"/>
      <c r="H13" s="50"/>
      <c r="I13" s="51"/>
      <c r="J13" s="19"/>
      <c r="K13" s="49"/>
    </row>
    <row r="14" spans="1:11" s="156" customFormat="1">
      <c r="A14" s="19"/>
      <c r="B14" s="19"/>
      <c r="C14" s="53"/>
      <c r="D14" s="53"/>
      <c r="E14" s="23"/>
      <c r="F14" s="53"/>
      <c r="G14" s="53"/>
      <c r="H14" s="53"/>
      <c r="I14" s="53"/>
      <c r="J14" s="53"/>
      <c r="K14" s="53"/>
    </row>
    <row r="15" spans="1:11">
      <c r="C15" s="217"/>
    </row>
    <row r="16" spans="1:11" s="150" customFormat="1" ht="13">
      <c r="A16" s="27"/>
      <c r="B16" s="131" t="s">
        <v>125</v>
      </c>
      <c r="C16" s="181" t="s">
        <v>126</v>
      </c>
      <c r="D16" s="186" t="s">
        <v>127</v>
      </c>
      <c r="E16" s="186" t="s">
        <v>128</v>
      </c>
      <c r="F16" s="186" t="s">
        <v>129</v>
      </c>
      <c r="G16" s="186" t="s">
        <v>130</v>
      </c>
      <c r="H16" s="186" t="s">
        <v>131</v>
      </c>
      <c r="I16" s="186" t="s">
        <v>132</v>
      </c>
      <c r="J16" s="186" t="s">
        <v>133</v>
      </c>
      <c r="K16" s="186" t="s">
        <v>134</v>
      </c>
    </row>
    <row r="17" spans="2:11" s="1" customFormat="1" ht="26">
      <c r="B17" s="184" t="s">
        <v>801</v>
      </c>
      <c r="C17" s="183" t="s">
        <v>50</v>
      </c>
      <c r="D17" s="178">
        <v>43133</v>
      </c>
      <c r="E17" s="178">
        <v>44353</v>
      </c>
      <c r="F17" s="178"/>
      <c r="G17" s="178"/>
      <c r="H17" s="178"/>
      <c r="I17" s="178"/>
      <c r="J17" s="178"/>
      <c r="K17" s="178"/>
    </row>
    <row r="18" spans="2:11" s="1" customFormat="1" ht="13">
      <c r="B18" s="182" t="s">
        <v>135</v>
      </c>
      <c r="C18" s="183" t="s">
        <v>798</v>
      </c>
      <c r="D18" s="176">
        <v>350</v>
      </c>
      <c r="E18" s="176">
        <v>500</v>
      </c>
      <c r="F18" s="176"/>
      <c r="G18" s="176"/>
      <c r="H18" s="176"/>
      <c r="I18" s="176"/>
      <c r="J18" s="176"/>
      <c r="K18" s="176"/>
    </row>
    <row r="19" spans="2:11" s="1" customFormat="1" ht="13">
      <c r="B19" s="182" t="s">
        <v>136</v>
      </c>
      <c r="C19" s="183" t="s">
        <v>797</v>
      </c>
      <c r="D19" s="176">
        <v>256</v>
      </c>
      <c r="E19" s="176">
        <v>512</v>
      </c>
      <c r="F19" s="176"/>
      <c r="G19" s="176"/>
      <c r="H19" s="176"/>
      <c r="I19" s="176"/>
      <c r="J19" s="176"/>
      <c r="K19" s="176"/>
    </row>
    <row r="20" spans="2:11" s="1" customFormat="1" ht="13">
      <c r="B20" s="182" t="s">
        <v>137</v>
      </c>
      <c r="C20" s="183" t="s">
        <v>800</v>
      </c>
      <c r="D20" s="176">
        <v>75</v>
      </c>
      <c r="E20" s="176">
        <v>75</v>
      </c>
      <c r="F20" s="176"/>
      <c r="G20" s="176"/>
      <c r="H20" s="176"/>
      <c r="I20" s="176"/>
      <c r="J20" s="176"/>
      <c r="K20" s="176"/>
    </row>
    <row r="21" spans="2:11" s="1" customFormat="1" ht="13">
      <c r="B21" s="182" t="s">
        <v>803</v>
      </c>
      <c r="C21" s="183" t="s">
        <v>121</v>
      </c>
      <c r="D21" s="179">
        <v>0.6</v>
      </c>
      <c r="E21" s="179">
        <v>0.3</v>
      </c>
      <c r="F21" s="179"/>
      <c r="G21" s="179"/>
      <c r="H21" s="179"/>
      <c r="I21" s="179"/>
      <c r="J21" s="180"/>
      <c r="K21" s="180"/>
    </row>
    <row r="22" spans="2:11" s="1" customFormat="1" ht="13">
      <c r="B22" s="182" t="s">
        <v>138</v>
      </c>
      <c r="C22" s="183" t="s">
        <v>65</v>
      </c>
      <c r="D22" s="177">
        <v>100</v>
      </c>
      <c r="E22" s="177">
        <v>140</v>
      </c>
      <c r="F22" s="177"/>
      <c r="G22" s="177"/>
      <c r="H22" s="177"/>
      <c r="I22" s="177"/>
      <c r="J22" s="177"/>
      <c r="K22" s="177"/>
    </row>
    <row r="23" spans="2:11" s="1" customFormat="1" ht="13">
      <c r="B23" s="182" t="s">
        <v>139</v>
      </c>
      <c r="C23" s="183" t="s">
        <v>799</v>
      </c>
      <c r="D23" s="176">
        <f>(4*15000*12)+120000</f>
        <v>840000</v>
      </c>
      <c r="E23" s="176">
        <f>((4*15000*12)+120000)*1.1</f>
        <v>924000.00000000012</v>
      </c>
      <c r="F23" s="176"/>
      <c r="G23" s="176"/>
      <c r="H23" s="176"/>
      <c r="I23" s="176"/>
      <c r="J23" s="176"/>
      <c r="K23" s="176"/>
    </row>
    <row r="24" spans="2:11" s="1" customFormat="1" ht="13">
      <c r="B24" s="182" t="s">
        <v>140</v>
      </c>
      <c r="C24" s="183" t="s">
        <v>82</v>
      </c>
      <c r="D24" s="176">
        <v>2500000</v>
      </c>
      <c r="E24" s="176">
        <v>2900000</v>
      </c>
      <c r="F24" s="176"/>
      <c r="G24" s="176"/>
      <c r="H24" s="176"/>
      <c r="I24" s="176"/>
      <c r="J24" s="176"/>
      <c r="K24" s="176"/>
    </row>
    <row r="25" spans="2:11" s="1" customFormat="1" ht="13">
      <c r="B25" s="182" t="s">
        <v>141</v>
      </c>
      <c r="C25" s="183" t="s">
        <v>65</v>
      </c>
      <c r="D25" s="176">
        <v>120</v>
      </c>
      <c r="E25" s="176">
        <v>150</v>
      </c>
      <c r="F25" s="176"/>
      <c r="G25" s="176"/>
      <c r="H25" s="176"/>
      <c r="I25" s="176"/>
      <c r="J25" s="176"/>
      <c r="K25" s="176"/>
    </row>
    <row r="26" spans="2:11" s="1" customFormat="1" ht="26">
      <c r="B26" s="184" t="s">
        <v>802</v>
      </c>
      <c r="C26" s="183" t="s">
        <v>822</v>
      </c>
      <c r="D26" s="185" t="s">
        <v>160</v>
      </c>
      <c r="E26" s="185" t="s">
        <v>177</v>
      </c>
      <c r="F26" s="185"/>
      <c r="G26" s="185"/>
      <c r="H26" s="185"/>
      <c r="I26" s="185"/>
      <c r="J26" s="185"/>
      <c r="K26" s="185"/>
    </row>
    <row r="27" spans="2:11" s="1" customFormat="1" ht="13">
      <c r="B27" s="182" t="s">
        <v>142</v>
      </c>
      <c r="C27" s="183" t="s">
        <v>121</v>
      </c>
      <c r="D27" s="179">
        <v>0</v>
      </c>
      <c r="E27" s="179">
        <v>0.3</v>
      </c>
      <c r="F27" s="179"/>
      <c r="G27" s="179"/>
      <c r="H27" s="179"/>
      <c r="I27" s="179"/>
      <c r="J27" s="179"/>
      <c r="K27" s="179"/>
    </row>
  </sheetData>
  <mergeCells count="8">
    <mergeCell ref="C3:K3"/>
    <mergeCell ref="A12:B12"/>
    <mergeCell ref="A13:B13"/>
    <mergeCell ref="A6:B6"/>
    <mergeCell ref="A7:B7"/>
    <mergeCell ref="A8:B8"/>
    <mergeCell ref="A9:B9"/>
    <mergeCell ref="A11:B11"/>
  </mergeCells>
  <dataValidations count="1">
    <dataValidation type="custom" allowBlank="1" showInputMessage="1" showErrorMessage="1" sqref="D23:K24" xr:uid="{00000000-0002-0000-0300-000000000000}">
      <formula1>C23&lt;&gt;"Opex"</formula1>
    </dataValidation>
  </dataValidations>
  <hyperlinks>
    <hyperlink ref="C17" location="'2. Instructions '!C37" display="(DD/MM/YYY)" xr:uid="{00000000-0004-0000-0300-000000000000}"/>
    <hyperlink ref="C18" location="'2. Instructions '!C34" display="No" xr:uid="{00000000-0004-0000-0300-000001000000}"/>
    <hyperlink ref="C21" location="'2. Instructions '!C36" display="%" xr:uid="{00000000-0004-0000-0300-000002000000}"/>
    <hyperlink ref="C22:C25" location="'2. Instructions '!C34" display="No" xr:uid="{00000000-0004-0000-0300-000003000000}"/>
    <hyperlink ref="C23" location="'2. Instructions '!C35" display="SAR" xr:uid="{00000000-0004-0000-0300-000004000000}"/>
    <hyperlink ref="C24" location="'2. Instructions '!C35" display="SAR" xr:uid="{00000000-0004-0000-0300-000005000000}"/>
    <hyperlink ref="C27" location="'2. Instructions '!C36" display="%" xr:uid="{00000000-0004-0000-0300-000006000000}"/>
    <hyperlink ref="C20" location="'2. Instructions '!C34" display="No" xr:uid="{00000000-0004-0000-0300-000007000000}"/>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parameters!$AE$1:$AE$4</xm:f>
          </x14:formula1>
          <xm:sqref>D26:K26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showGridLines="0" rightToLeft="1" zoomScale="78" zoomScaleNormal="90" workbookViewId="0">
      <selection activeCell="K10" sqref="K10"/>
    </sheetView>
  </sheetViews>
  <sheetFormatPr defaultColWidth="0" defaultRowHeight="14.5" zeroHeight="1"/>
  <cols>
    <col min="1" max="1" width="5.81640625" customWidth="1"/>
    <col min="2" max="2" width="19.7265625" style="4" bestFit="1" customWidth="1"/>
    <col min="3" max="3" width="10.1796875" style="4" bestFit="1" customWidth="1"/>
    <col min="4" max="4" width="29.54296875" style="4" customWidth="1"/>
    <col min="5" max="5" width="16.54296875" style="4" bestFit="1" customWidth="1"/>
    <col min="6" max="6" width="17.54296875" style="4" bestFit="1" customWidth="1"/>
    <col min="7" max="7" width="7.26953125" style="4" bestFit="1" customWidth="1"/>
    <col min="8" max="8" width="9.453125" style="4" bestFit="1" customWidth="1"/>
    <col min="9" max="9" width="8.7265625" style="4" customWidth="1"/>
    <col min="10" max="10" width="18.453125" style="4" customWidth="1"/>
    <col min="11" max="11" width="9.453125" style="4" bestFit="1" customWidth="1"/>
    <col min="12" max="12" width="19" style="4" bestFit="1" customWidth="1"/>
    <col min="13" max="13" width="14" style="4" bestFit="1" customWidth="1"/>
    <col min="14" max="14" width="19.81640625" style="4" bestFit="1" customWidth="1"/>
    <col min="15" max="15" width="19.81640625" customWidth="1"/>
  </cols>
  <sheetData>
    <row r="1" spans="1:14" s="13" customFormat="1" ht="13">
      <c r="A1" s="35"/>
    </row>
    <row r="2" spans="1:14" s="13" customFormat="1" ht="13">
      <c r="A2" s="35"/>
      <c r="C2" s="44"/>
      <c r="D2" s="44"/>
    </row>
    <row r="3" spans="1:14" s="13" customFormat="1" ht="18.75" customHeight="1">
      <c r="A3" s="35"/>
      <c r="C3" s="71"/>
      <c r="D3" s="240" t="s">
        <v>0</v>
      </c>
      <c r="E3" s="240"/>
      <c r="F3" s="240"/>
      <c r="G3" s="240"/>
      <c r="H3" s="240"/>
      <c r="I3" s="240"/>
      <c r="J3" s="240"/>
    </row>
    <row r="4" spans="1:14" s="13" customFormat="1" ht="14.5" customHeight="1">
      <c r="A4" s="35"/>
      <c r="C4" s="71"/>
      <c r="D4" s="71"/>
      <c r="E4" s="71"/>
      <c r="F4" s="71"/>
      <c r="G4" s="71"/>
      <c r="H4" s="71"/>
      <c r="I4" s="71"/>
      <c r="J4" s="71"/>
    </row>
    <row r="5" spans="1:14" s="13" customFormat="1" ht="13">
      <c r="A5" s="35"/>
      <c r="C5" s="44"/>
      <c r="D5" s="44"/>
    </row>
    <row r="6" spans="1:14" s="49" customFormat="1" ht="13">
      <c r="A6" s="230" t="s">
        <v>1</v>
      </c>
      <c r="B6" s="230"/>
      <c r="C6" s="46" t="str">
        <f>('1. الفهرس'!C5)</f>
        <v>الاتصالات وتقنية المعلومات</v>
      </c>
      <c r="D6" s="47"/>
      <c r="E6" s="47"/>
      <c r="F6" s="47"/>
      <c r="G6" s="47"/>
      <c r="H6" s="47"/>
      <c r="I6" s="47"/>
      <c r="J6" s="48"/>
      <c r="K6" s="19"/>
    </row>
    <row r="7" spans="1:14" s="49" customFormat="1" ht="13">
      <c r="A7" s="230" t="s">
        <v>2</v>
      </c>
      <c r="B7" s="230"/>
      <c r="C7" s="46">
        <f>('1. الفهرس'!C6)</f>
        <v>999</v>
      </c>
      <c r="D7" s="47"/>
      <c r="E7" s="47"/>
      <c r="F7" s="47"/>
      <c r="G7" s="47"/>
      <c r="H7" s="47"/>
      <c r="I7" s="47"/>
      <c r="J7" s="48"/>
      <c r="K7" s="19"/>
    </row>
    <row r="8" spans="1:14" s="49" customFormat="1" ht="13">
      <c r="A8" s="230" t="s">
        <v>3</v>
      </c>
      <c r="B8" s="230"/>
      <c r="C8" s="46" t="str">
        <f>('1. الفهرس'!C7)</f>
        <v>هيئة الحكومة الرقمية</v>
      </c>
      <c r="D8" s="47"/>
      <c r="E8" s="47"/>
      <c r="F8" s="47"/>
      <c r="G8" s="47"/>
      <c r="H8" s="47"/>
      <c r="I8" s="47"/>
      <c r="J8" s="48"/>
      <c r="K8" s="19"/>
    </row>
    <row r="9" spans="1:14" s="49" customFormat="1" ht="13">
      <c r="A9" s="230" t="s">
        <v>4</v>
      </c>
      <c r="B9" s="230"/>
      <c r="C9" s="46">
        <f>('1. الفهرس'!C8)</f>
        <v>2022</v>
      </c>
      <c r="D9" s="47"/>
      <c r="E9" s="47"/>
      <c r="F9" s="47"/>
      <c r="G9" s="47"/>
      <c r="H9" s="47"/>
      <c r="I9" s="47"/>
      <c r="J9" s="48"/>
      <c r="K9" s="19"/>
    </row>
    <row r="10" spans="1:14" s="49" customFormat="1" ht="13">
      <c r="A10" s="23"/>
      <c r="B10" s="23"/>
      <c r="C10" s="19"/>
      <c r="D10" s="19"/>
      <c r="E10" s="19"/>
      <c r="F10" s="19"/>
      <c r="G10" s="19"/>
      <c r="H10" s="19"/>
      <c r="I10" s="19"/>
      <c r="J10" s="19"/>
      <c r="K10" s="19"/>
    </row>
    <row r="11" spans="1:14" s="49" customFormat="1" ht="13">
      <c r="A11" s="230" t="s">
        <v>5</v>
      </c>
      <c r="B11" s="230"/>
      <c r="C11" s="46" t="str">
        <f>('1. الفهرس'!C10)</f>
        <v>عبداالله محمد</v>
      </c>
      <c r="D11" s="47"/>
      <c r="E11" s="47"/>
      <c r="F11" s="47"/>
      <c r="G11" s="47"/>
      <c r="H11" s="47"/>
      <c r="I11" s="47"/>
      <c r="J11" s="48"/>
      <c r="K11" s="19"/>
    </row>
    <row r="12" spans="1:14" s="49" customFormat="1" ht="13">
      <c r="A12" s="230" t="s">
        <v>6</v>
      </c>
      <c r="B12" s="231"/>
      <c r="C12" s="46">
        <f>('1. الفهرس'!C11)</f>
        <v>555555555</v>
      </c>
      <c r="D12" s="50"/>
      <c r="E12" s="50"/>
      <c r="F12" s="50"/>
      <c r="G12" s="50"/>
      <c r="H12" s="50"/>
      <c r="I12" s="50"/>
      <c r="J12" s="51"/>
      <c r="K12" s="19"/>
    </row>
    <row r="13" spans="1:14" s="49" customFormat="1" ht="13">
      <c r="A13" s="230" t="s">
        <v>7</v>
      </c>
      <c r="B13" s="231"/>
      <c r="C13" s="52" t="str">
        <f>('1. الفهرس'!C12)</f>
        <v>emailexample@example.gov.sa</v>
      </c>
      <c r="D13" s="50"/>
      <c r="E13" s="50"/>
      <c r="F13" s="50"/>
      <c r="G13" s="50"/>
      <c r="H13" s="50"/>
      <c r="I13" s="50"/>
      <c r="J13" s="51"/>
      <c r="K13" s="19"/>
    </row>
    <row r="14" spans="1:14">
      <c r="A14" t="s">
        <v>108</v>
      </c>
      <c r="D14" s="249" t="s">
        <v>766</v>
      </c>
      <c r="E14" s="249"/>
      <c r="F14" s="249"/>
      <c r="G14" s="249"/>
      <c r="H14" s="249"/>
      <c r="I14" s="249"/>
      <c r="J14" s="249"/>
      <c r="K14" s="249"/>
    </row>
    <row r="15" spans="1:14">
      <c r="D15" s="220"/>
    </row>
    <row r="16" spans="1:14" s="144" customFormat="1" ht="21.5" customHeight="1">
      <c r="A16" s="157"/>
      <c r="B16" s="250" t="s">
        <v>767</v>
      </c>
      <c r="C16" s="251"/>
      <c r="D16" s="251"/>
      <c r="E16" s="251"/>
      <c r="F16" s="251"/>
      <c r="G16" s="251"/>
      <c r="H16" s="251"/>
      <c r="I16" s="251"/>
      <c r="J16" s="251"/>
      <c r="K16" s="251"/>
      <c r="L16" s="251"/>
      <c r="M16" s="251"/>
      <c r="N16" s="252"/>
    </row>
    <row r="17" spans="1:14" s="145" customFormat="1" ht="72.5">
      <c r="A17" s="143"/>
      <c r="B17" s="147" t="s">
        <v>768</v>
      </c>
      <c r="C17" s="147" t="s">
        <v>769</v>
      </c>
      <c r="D17" s="147" t="s">
        <v>770</v>
      </c>
      <c r="E17" s="147" t="s">
        <v>144</v>
      </c>
      <c r="F17" s="147" t="s">
        <v>145</v>
      </c>
      <c r="G17" s="147" t="s">
        <v>146</v>
      </c>
      <c r="H17" s="147" t="s">
        <v>771</v>
      </c>
      <c r="I17" s="146" t="s">
        <v>772</v>
      </c>
      <c r="J17" s="147" t="s">
        <v>147</v>
      </c>
      <c r="K17" s="147" t="s">
        <v>773</v>
      </c>
      <c r="L17" s="147" t="s">
        <v>774</v>
      </c>
      <c r="M17" s="147" t="s">
        <v>143</v>
      </c>
      <c r="N17" s="147" t="s">
        <v>775</v>
      </c>
    </row>
    <row r="18" spans="1:14" s="3" customFormat="1" ht="29">
      <c r="A18" s="2"/>
      <c r="B18" s="160" t="s">
        <v>162</v>
      </c>
      <c r="C18" s="149">
        <v>3</v>
      </c>
      <c r="D18" s="149" t="s">
        <v>813</v>
      </c>
      <c r="E18" s="160" t="s">
        <v>195</v>
      </c>
      <c r="F18" s="149"/>
      <c r="G18" s="149">
        <v>999</v>
      </c>
      <c r="H18" s="191">
        <v>43466</v>
      </c>
      <c r="I18" s="159">
        <v>12</v>
      </c>
      <c r="J18" s="158">
        <v>2100000</v>
      </c>
      <c r="K18" s="194" t="s">
        <v>164</v>
      </c>
      <c r="L18" s="192">
        <v>0.6</v>
      </c>
      <c r="M18" s="160" t="s">
        <v>160</v>
      </c>
      <c r="N18" s="197">
        <v>0</v>
      </c>
    </row>
    <row r="19" spans="1:14" s="3" customFormat="1" ht="29">
      <c r="A19" s="2"/>
      <c r="B19" s="160" t="s">
        <v>179</v>
      </c>
      <c r="C19" s="149">
        <v>4</v>
      </c>
      <c r="D19" s="149" t="s">
        <v>814</v>
      </c>
      <c r="E19" s="160" t="s">
        <v>163</v>
      </c>
      <c r="F19" s="149"/>
      <c r="G19" s="149">
        <v>888</v>
      </c>
      <c r="H19" s="191">
        <v>43863</v>
      </c>
      <c r="I19" s="159">
        <v>12</v>
      </c>
      <c r="J19" s="158">
        <v>1800000</v>
      </c>
      <c r="K19" s="194" t="s">
        <v>181</v>
      </c>
      <c r="L19" s="205" t="s">
        <v>821</v>
      </c>
      <c r="M19" s="160" t="s">
        <v>177</v>
      </c>
      <c r="N19" s="197">
        <v>0.25</v>
      </c>
    </row>
    <row r="20" spans="1:14" s="3" customFormat="1">
      <c r="A20" s="2"/>
      <c r="B20" s="160" t="s">
        <v>194</v>
      </c>
      <c r="C20" s="149">
        <v>5</v>
      </c>
      <c r="D20" s="149" t="s">
        <v>820</v>
      </c>
      <c r="E20" s="160" t="s">
        <v>180</v>
      </c>
      <c r="F20" s="149"/>
      <c r="G20" s="149">
        <v>777</v>
      </c>
      <c r="H20" s="191">
        <v>44258</v>
      </c>
      <c r="I20" s="159">
        <v>12</v>
      </c>
      <c r="J20" s="158">
        <v>1600000</v>
      </c>
      <c r="K20" s="194" t="s">
        <v>181</v>
      </c>
      <c r="L20" s="205" t="s">
        <v>821</v>
      </c>
      <c r="M20" s="160" t="s">
        <v>177</v>
      </c>
      <c r="N20" s="197">
        <v>0.2</v>
      </c>
    </row>
    <row r="21" spans="1:14" s="3" customFormat="1">
      <c r="A21" s="2"/>
      <c r="B21" s="160"/>
      <c r="C21" s="149"/>
      <c r="D21" s="149"/>
      <c r="E21" s="160"/>
      <c r="F21" s="149"/>
      <c r="G21" s="149"/>
      <c r="H21" s="149"/>
      <c r="I21" s="159"/>
      <c r="J21" s="158">
        <v>0</v>
      </c>
      <c r="K21" s="194"/>
      <c r="L21" s="193"/>
      <c r="M21" s="160"/>
      <c r="N21" s="197"/>
    </row>
    <row r="22" spans="1:14" s="3" customFormat="1">
      <c r="A22" s="2"/>
      <c r="B22" s="160"/>
      <c r="C22" s="149"/>
      <c r="D22" s="149"/>
      <c r="E22" s="160"/>
      <c r="F22" s="149"/>
      <c r="G22" s="149"/>
      <c r="H22" s="149"/>
      <c r="I22" s="159"/>
      <c r="J22" s="158">
        <v>0</v>
      </c>
      <c r="K22" s="194"/>
      <c r="L22" s="193"/>
      <c r="M22" s="160"/>
      <c r="N22" s="197"/>
    </row>
    <row r="23" spans="1:14" s="3" customFormat="1">
      <c r="A23" s="2"/>
      <c r="B23" s="160"/>
      <c r="C23" s="149"/>
      <c r="D23" s="149"/>
      <c r="E23" s="160"/>
      <c r="F23" s="149"/>
      <c r="G23" s="149"/>
      <c r="H23" s="149"/>
      <c r="I23" s="159"/>
      <c r="J23" s="158">
        <v>0</v>
      </c>
      <c r="K23" s="194"/>
      <c r="L23" s="193"/>
      <c r="M23" s="160"/>
      <c r="N23" s="197"/>
    </row>
    <row r="24" spans="1:14" s="3" customFormat="1">
      <c r="A24" s="2"/>
      <c r="B24" s="160"/>
      <c r="C24" s="149"/>
      <c r="D24" s="149"/>
      <c r="E24" s="160"/>
      <c r="F24" s="149"/>
      <c r="G24" s="149"/>
      <c r="H24" s="149"/>
      <c r="I24" s="159"/>
      <c r="J24" s="158">
        <v>0</v>
      </c>
      <c r="K24" s="194"/>
      <c r="L24" s="193"/>
      <c r="M24" s="160"/>
      <c r="N24" s="197"/>
    </row>
    <row r="25" spans="1:14" s="3" customFormat="1">
      <c r="A25" s="2"/>
      <c r="B25" s="160"/>
      <c r="C25" s="149"/>
      <c r="D25" s="149"/>
      <c r="E25" s="160"/>
      <c r="F25" s="149"/>
      <c r="G25" s="149"/>
      <c r="H25" s="149"/>
      <c r="I25" s="159"/>
      <c r="J25" s="158">
        <v>0</v>
      </c>
      <c r="K25" s="194"/>
      <c r="L25" s="193"/>
      <c r="M25" s="160"/>
      <c r="N25" s="197"/>
    </row>
    <row r="26" spans="1:14" s="3" customFormat="1">
      <c r="A26" s="2"/>
      <c r="B26" s="160"/>
      <c r="C26" s="149"/>
      <c r="D26" s="149"/>
      <c r="E26" s="160"/>
      <c r="F26" s="149"/>
      <c r="G26" s="149"/>
      <c r="H26" s="149"/>
      <c r="I26" s="159"/>
      <c r="J26" s="158">
        <v>0</v>
      </c>
      <c r="K26" s="194"/>
      <c r="L26" s="193"/>
      <c r="M26" s="160"/>
      <c r="N26" s="197"/>
    </row>
    <row r="27" spans="1:14" s="3" customFormat="1">
      <c r="A27" s="2"/>
      <c r="B27" s="160"/>
      <c r="C27" s="149"/>
      <c r="D27" s="149"/>
      <c r="E27" s="160"/>
      <c r="F27" s="149"/>
      <c r="G27" s="149"/>
      <c r="H27" s="149"/>
      <c r="I27" s="159"/>
      <c r="J27" s="158">
        <v>0</v>
      </c>
      <c r="K27" s="194"/>
      <c r="L27" s="193"/>
      <c r="M27" s="160"/>
      <c r="N27" s="197"/>
    </row>
    <row r="28" spans="1:14">
      <c r="B28" s="10"/>
      <c r="C28" s="10"/>
      <c r="D28" s="10"/>
      <c r="E28" s="10"/>
      <c r="F28" s="10"/>
      <c r="G28" s="10"/>
      <c r="H28" s="10"/>
      <c r="I28" s="10"/>
      <c r="J28" s="10"/>
      <c r="K28" s="10"/>
      <c r="L28" s="10"/>
      <c r="M28" s="10"/>
      <c r="N28" s="198"/>
    </row>
    <row r="29" spans="1:14" hidden="1">
      <c r="B29" s="10"/>
      <c r="C29" s="10"/>
      <c r="D29" s="10"/>
      <c r="E29" s="10"/>
      <c r="F29" s="10"/>
      <c r="G29" s="10"/>
      <c r="H29" s="10"/>
      <c r="I29" s="10"/>
      <c r="J29" s="10"/>
      <c r="K29" s="10"/>
      <c r="L29" s="10"/>
      <c r="M29" s="10"/>
      <c r="N29" s="10"/>
    </row>
  </sheetData>
  <mergeCells count="10">
    <mergeCell ref="D3:J3"/>
    <mergeCell ref="D14:K14"/>
    <mergeCell ref="B16:N16"/>
    <mergeCell ref="A6:B6"/>
    <mergeCell ref="A7:B7"/>
    <mergeCell ref="A8:B8"/>
    <mergeCell ref="A9:B9"/>
    <mergeCell ref="A11:B11"/>
    <mergeCell ref="A12:B12"/>
    <mergeCell ref="A13:B13"/>
  </mergeCells>
  <dataValidations count="2">
    <dataValidation type="list" allowBlank="1" showInputMessage="1" showErrorMessage="1" sqref="C9" xr:uid="{00000000-0002-0000-0500-000000000000}">
      <formula1>"2021,2022,2023,2024,2025,2026,2027,2028,2029,2030,2031,2032,2033,2034,2035,2036,2037,2038,2039,2040,2041,2042,2043,2044,2045,2046,2047,2048,2049,2050"</formula1>
    </dataValidation>
    <dataValidation type="custom" allowBlank="1" showInputMessage="1" showErrorMessage="1" sqref="J18:J27" xr:uid="{00000000-0002-0000-0500-000001000000}">
      <formula1>I18&lt;&gt;"Opex"</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parameters!$W$1:$W$3</xm:f>
          </x14:formula1>
          <xm:sqref>B18:B27</xm:sqref>
        </x14:dataValidation>
        <x14:dataValidation type="list" allowBlank="1" showInputMessage="1" showErrorMessage="1" xr:uid="{00000000-0002-0000-0500-000003000000}">
          <x14:formula1>
            <xm:f>parameters!$Y$1:$Y$8</xm:f>
          </x14:formula1>
          <xm:sqref>E18:E27</xm:sqref>
        </x14:dataValidation>
        <x14:dataValidation type="list" allowBlank="1" showInputMessage="1" showErrorMessage="1" xr:uid="{00000000-0002-0000-0500-000004000000}">
          <x14:formula1>
            <xm:f>parameters!$AA$1:$AA$2</xm:f>
          </x14:formula1>
          <xm:sqref>K18:K27</xm:sqref>
        </x14:dataValidation>
        <x14:dataValidation type="list" allowBlank="1" showInputMessage="1" showErrorMessage="1" xr:uid="{00000000-0002-0000-0500-000005000000}">
          <x14:formula1>
            <xm:f>parameters!$AC$1:$AC$4</xm:f>
          </x14:formula1>
          <xm:sqref>M18:M27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3"/>
  <sheetViews>
    <sheetView showGridLines="0" rightToLeft="1" zoomScale="79" zoomScaleNormal="100" workbookViewId="0">
      <selection activeCell="G11" sqref="G11"/>
    </sheetView>
  </sheetViews>
  <sheetFormatPr defaultColWidth="0" defaultRowHeight="13" zeroHeight="1"/>
  <cols>
    <col min="1" max="1" width="16.6328125" style="35" customWidth="1"/>
    <col min="2" max="2" width="18.54296875" style="35" customWidth="1"/>
    <col min="3" max="3" width="38.54296875" style="35" customWidth="1"/>
    <col min="4" max="4" width="38.54296875" style="35" hidden="1" customWidth="1"/>
    <col min="5" max="5" width="29.90625" style="35" bestFit="1" customWidth="1"/>
    <col min="6" max="6" width="24.453125" style="35" customWidth="1"/>
    <col min="7" max="7" width="23.26953125" style="35" bestFit="1" customWidth="1"/>
    <col min="8" max="8" width="18.6328125" style="35" bestFit="1" customWidth="1"/>
    <col min="9" max="9" width="27.08984375" style="35" bestFit="1" customWidth="1"/>
    <col min="10" max="10" width="26.90625" style="35" customWidth="1"/>
    <col min="11" max="11" width="19.08984375" style="35" bestFit="1" customWidth="1"/>
    <col min="12" max="12" width="22.1796875" style="35" customWidth="1"/>
    <col min="13" max="16" width="18.54296875" style="35" customWidth="1"/>
    <col min="17" max="17" width="18.453125" style="35" bestFit="1" customWidth="1"/>
    <col min="18" max="19" width="18.453125" style="35" hidden="1" customWidth="1"/>
    <col min="20" max="20" width="18" style="35" hidden="1" customWidth="1"/>
    <col min="21" max="21" width="11.1796875" style="35" hidden="1" customWidth="1"/>
    <col min="22" max="22" width="12" style="35" hidden="1" customWidth="1"/>
    <col min="23" max="32" width="10.453125" style="35" hidden="1" customWidth="1"/>
    <col min="33" max="16384" width="0" style="35" hidden="1"/>
  </cols>
  <sheetData>
    <row r="1" spans="1:23" s="54" customFormat="1">
      <c r="A1" s="35"/>
      <c r="B1" s="13"/>
      <c r="C1" s="13"/>
      <c r="D1" s="13"/>
      <c r="E1" s="13"/>
      <c r="F1" s="13"/>
      <c r="G1" s="13"/>
      <c r="H1" s="13"/>
      <c r="I1" s="13"/>
      <c r="J1" s="13"/>
      <c r="K1" s="13"/>
      <c r="L1" s="13"/>
      <c r="M1" s="13"/>
      <c r="N1" s="13"/>
      <c r="O1" s="13"/>
      <c r="P1" s="13"/>
      <c r="Q1" s="13"/>
      <c r="R1" s="13"/>
      <c r="S1" s="13"/>
      <c r="T1" s="13"/>
      <c r="U1" s="13"/>
      <c r="V1" s="13"/>
      <c r="W1" s="13"/>
    </row>
    <row r="2" spans="1:23" s="54" customFormat="1">
      <c r="A2" s="35"/>
      <c r="B2" s="13"/>
      <c r="C2" s="44"/>
      <c r="D2" s="44"/>
      <c r="E2" s="44"/>
      <c r="F2" s="13"/>
      <c r="G2" s="13"/>
      <c r="H2" s="13"/>
      <c r="I2" s="13"/>
      <c r="J2" s="13"/>
      <c r="K2" s="13"/>
      <c r="L2" s="13"/>
      <c r="M2" s="13"/>
      <c r="N2" s="13"/>
      <c r="O2" s="13"/>
      <c r="P2" s="13"/>
      <c r="Q2" s="13"/>
      <c r="R2" s="13"/>
      <c r="S2" s="13"/>
      <c r="T2" s="13"/>
      <c r="U2" s="13"/>
      <c r="V2" s="13"/>
      <c r="W2" s="13"/>
    </row>
    <row r="3" spans="1:23" s="54" customFormat="1" ht="18.5">
      <c r="A3" s="35"/>
      <c r="B3" s="222" t="s">
        <v>0</v>
      </c>
      <c r="C3" s="222"/>
      <c r="D3" s="222"/>
      <c r="E3" s="222"/>
      <c r="F3" s="223"/>
      <c r="G3" s="13"/>
      <c r="H3" s="13"/>
      <c r="I3" s="13"/>
      <c r="J3" s="13"/>
      <c r="K3" s="13"/>
      <c r="L3" s="13"/>
      <c r="M3" s="13"/>
      <c r="N3" s="13"/>
      <c r="O3" s="13"/>
      <c r="P3" s="13"/>
      <c r="Q3" s="13"/>
      <c r="R3" s="13"/>
      <c r="S3" s="13"/>
      <c r="T3" s="13"/>
      <c r="U3" s="13"/>
      <c r="V3" s="13"/>
      <c r="W3" s="13"/>
    </row>
    <row r="4" spans="1:23" s="54" customFormat="1">
      <c r="A4" s="35"/>
      <c r="B4" s="13"/>
      <c r="C4" s="44"/>
      <c r="D4" s="44"/>
      <c r="E4" s="44"/>
      <c r="F4" s="13"/>
      <c r="G4" s="13"/>
      <c r="H4" s="13"/>
      <c r="I4" s="13"/>
      <c r="J4" s="13"/>
      <c r="K4" s="13"/>
      <c r="L4" s="13"/>
      <c r="M4" s="13"/>
      <c r="N4" s="13"/>
      <c r="O4" s="13"/>
      <c r="P4" s="13"/>
      <c r="Q4" s="13"/>
      <c r="R4" s="13"/>
      <c r="S4" s="13"/>
      <c r="T4" s="13"/>
      <c r="U4" s="13"/>
      <c r="V4" s="13"/>
      <c r="W4" s="13"/>
    </row>
    <row r="5" spans="1:23" s="14" customFormat="1">
      <c r="A5" s="230" t="s">
        <v>1</v>
      </c>
      <c r="B5" s="230"/>
      <c r="C5" s="46" t="str">
        <f>('1. الفهرس'!C5)</f>
        <v>الاتصالات وتقنية المعلومات</v>
      </c>
      <c r="D5" s="47"/>
      <c r="E5" s="47"/>
      <c r="F5" s="48"/>
      <c r="G5" s="19"/>
      <c r="H5" s="49"/>
      <c r="I5" s="49"/>
      <c r="J5" s="49"/>
      <c r="K5" s="49"/>
      <c r="L5" s="49"/>
      <c r="M5" s="49"/>
      <c r="N5" s="49"/>
      <c r="O5" s="49"/>
      <c r="P5" s="49"/>
      <c r="Q5" s="49"/>
      <c r="R5" s="49"/>
      <c r="S5" s="49"/>
      <c r="T5" s="49"/>
      <c r="U5" s="49"/>
      <c r="V5" s="49"/>
    </row>
    <row r="6" spans="1:23" s="14" customFormat="1">
      <c r="A6" s="230" t="s">
        <v>2</v>
      </c>
      <c r="B6" s="230"/>
      <c r="C6" s="46">
        <f>('1. الفهرس'!C6)</f>
        <v>999</v>
      </c>
      <c r="D6" s="47"/>
      <c r="E6" s="47"/>
      <c r="F6" s="48"/>
      <c r="G6" s="19"/>
      <c r="H6" s="49"/>
      <c r="I6" s="49"/>
      <c r="J6" s="49"/>
      <c r="K6" s="49"/>
      <c r="L6" s="49"/>
      <c r="M6" s="49"/>
      <c r="N6" s="49"/>
      <c r="O6" s="49"/>
      <c r="P6" s="49"/>
      <c r="Q6" s="49"/>
      <c r="R6" s="49"/>
      <c r="S6" s="49"/>
      <c r="T6" s="49"/>
      <c r="U6" s="49"/>
      <c r="V6" s="49"/>
    </row>
    <row r="7" spans="1:23" s="14" customFormat="1">
      <c r="A7" s="230" t="s">
        <v>3</v>
      </c>
      <c r="B7" s="230"/>
      <c r="C7" s="46" t="str">
        <f>('1. الفهرس'!C7)</f>
        <v>هيئة الحكومة الرقمية</v>
      </c>
      <c r="D7" s="47"/>
      <c r="E7" s="47"/>
      <c r="F7" s="48"/>
      <c r="G7" s="19"/>
      <c r="H7" s="49"/>
      <c r="I7" s="49"/>
      <c r="J7" s="49"/>
      <c r="K7" s="49"/>
      <c r="L7" s="49"/>
      <c r="M7" s="49"/>
      <c r="N7" s="49"/>
      <c r="O7" s="49"/>
      <c r="P7" s="49"/>
      <c r="Q7" s="49"/>
      <c r="R7" s="49"/>
      <c r="S7" s="49"/>
      <c r="T7" s="49"/>
      <c r="U7" s="49"/>
      <c r="V7" s="49"/>
    </row>
    <row r="8" spans="1:23" s="14" customFormat="1">
      <c r="A8" s="230" t="s">
        <v>4</v>
      </c>
      <c r="B8" s="230"/>
      <c r="C8" s="46">
        <f>('1. الفهرس'!C8)</f>
        <v>2022</v>
      </c>
      <c r="D8" s="47"/>
      <c r="E8" s="47"/>
      <c r="F8" s="48"/>
      <c r="G8" s="19"/>
      <c r="H8" s="49"/>
      <c r="I8" s="49"/>
      <c r="J8" s="49"/>
      <c r="K8" s="49"/>
      <c r="L8" s="49"/>
      <c r="M8" s="49"/>
      <c r="N8" s="49"/>
      <c r="O8" s="49"/>
      <c r="P8" s="49"/>
      <c r="Q8" s="49"/>
      <c r="R8" s="49"/>
      <c r="S8" s="49"/>
      <c r="T8" s="49"/>
      <c r="U8" s="49"/>
      <c r="V8" s="49"/>
    </row>
    <row r="9" spans="1:23" s="14" customFormat="1">
      <c r="A9" s="23"/>
      <c r="B9" s="23"/>
      <c r="C9" s="19"/>
      <c r="D9" s="19"/>
      <c r="E9" s="19"/>
      <c r="F9" s="19"/>
      <c r="G9" s="19"/>
      <c r="H9" s="49"/>
      <c r="I9" s="49"/>
      <c r="J9" s="49"/>
      <c r="K9" s="49"/>
      <c r="L9" s="49"/>
      <c r="M9" s="49"/>
      <c r="N9" s="49"/>
      <c r="O9" s="49"/>
      <c r="P9" s="49"/>
      <c r="Q9" s="49"/>
      <c r="R9" s="49"/>
      <c r="S9" s="49"/>
      <c r="T9" s="49"/>
      <c r="U9" s="49"/>
      <c r="V9" s="49"/>
    </row>
    <row r="10" spans="1:23" s="14" customFormat="1">
      <c r="A10" s="230" t="s">
        <v>5</v>
      </c>
      <c r="B10" s="230"/>
      <c r="C10" s="46" t="str">
        <f>('1. الفهرس'!C10)</f>
        <v>عبداالله محمد</v>
      </c>
      <c r="D10" s="47"/>
      <c r="E10" s="47"/>
      <c r="F10" s="48"/>
      <c r="G10" s="19"/>
      <c r="H10" s="49"/>
      <c r="I10" s="49"/>
      <c r="J10" s="49"/>
      <c r="K10" s="49"/>
      <c r="L10" s="49"/>
      <c r="M10" s="49"/>
      <c r="N10" s="49"/>
      <c r="O10" s="49"/>
      <c r="P10" s="49"/>
      <c r="Q10" s="49"/>
      <c r="R10" s="49"/>
      <c r="S10" s="49"/>
      <c r="T10" s="49"/>
      <c r="U10" s="49"/>
      <c r="V10" s="49"/>
    </row>
    <row r="11" spans="1:23" s="14" customFormat="1">
      <c r="A11" s="230" t="s">
        <v>6</v>
      </c>
      <c r="B11" s="231"/>
      <c r="C11" s="46">
        <f>('1. الفهرس'!C11)</f>
        <v>555555555</v>
      </c>
      <c r="D11" s="47"/>
      <c r="E11" s="50"/>
      <c r="F11" s="51"/>
      <c r="G11" s="19"/>
      <c r="H11" s="49"/>
      <c r="I11" s="49"/>
      <c r="J11" s="49"/>
      <c r="K11" s="49"/>
      <c r="L11" s="49"/>
      <c r="M11" s="49"/>
      <c r="N11" s="49"/>
      <c r="O11" s="49"/>
      <c r="P11" s="49"/>
      <c r="Q11" s="49"/>
      <c r="R11" s="49"/>
      <c r="S11" s="49"/>
      <c r="T11" s="49"/>
      <c r="U11" s="49"/>
      <c r="V11" s="49"/>
    </row>
    <row r="12" spans="1:23" s="14" customFormat="1">
      <c r="A12" s="230" t="s">
        <v>7</v>
      </c>
      <c r="B12" s="231"/>
      <c r="C12" s="52" t="str">
        <f>('1. الفهرس'!C12)</f>
        <v>emailexample@example.gov.sa</v>
      </c>
      <c r="D12" s="50"/>
      <c r="E12" s="50"/>
      <c r="F12" s="51"/>
      <c r="G12" s="19"/>
      <c r="H12" s="49"/>
      <c r="I12" s="49"/>
      <c r="J12" s="49"/>
      <c r="K12" s="49"/>
      <c r="L12" s="49"/>
      <c r="M12" s="49"/>
      <c r="N12" s="49"/>
      <c r="O12" s="49"/>
      <c r="P12" s="49"/>
      <c r="Q12" s="49"/>
      <c r="R12" s="49"/>
      <c r="S12" s="49"/>
      <c r="T12" s="49"/>
      <c r="U12" s="49"/>
      <c r="V12" s="49"/>
    </row>
    <row r="13" spans="1:23" s="54" customFormat="1">
      <c r="A13" s="53"/>
      <c r="B13" s="53"/>
      <c r="C13" s="53"/>
      <c r="D13" s="53"/>
      <c r="E13" s="53"/>
      <c r="F13" s="53"/>
      <c r="G13" s="53"/>
      <c r="H13" s="53"/>
      <c r="I13" s="53"/>
      <c r="J13" s="53"/>
      <c r="K13" s="53"/>
      <c r="L13" s="53"/>
      <c r="M13" s="53"/>
      <c r="N13" s="53"/>
      <c r="O13" s="53"/>
      <c r="P13" s="53"/>
      <c r="Q13" s="53"/>
      <c r="R13" s="53"/>
      <c r="S13" s="53"/>
      <c r="T13" s="53"/>
      <c r="U13" s="53"/>
      <c r="V13" s="53"/>
    </row>
    <row r="14" spans="1:23"/>
    <row r="15" spans="1:23" s="75" customFormat="1">
      <c r="A15" s="27"/>
      <c r="B15" s="28">
        <v>5.0999999999999996</v>
      </c>
      <c r="C15" s="29" t="s">
        <v>776</v>
      </c>
      <c r="D15" s="29"/>
      <c r="E15" s="29"/>
      <c r="F15" s="30"/>
      <c r="G15" s="30"/>
      <c r="H15" s="30"/>
      <c r="I15" s="30"/>
      <c r="J15" s="30"/>
      <c r="K15" s="30"/>
      <c r="L15" s="30"/>
      <c r="M15" s="30"/>
      <c r="N15" s="30"/>
      <c r="O15" s="30"/>
      <c r="P15" s="30"/>
      <c r="Q15" s="30"/>
      <c r="R15" s="30"/>
      <c r="S15" s="30"/>
      <c r="T15" s="30"/>
      <c r="U15" s="30"/>
      <c r="V15" s="30"/>
    </row>
    <row r="16" spans="1:23">
      <c r="C16" s="76"/>
      <c r="D16" s="76"/>
      <c r="E16" s="76"/>
    </row>
    <row r="17" spans="1:22">
      <c r="C17" s="110" t="s">
        <v>777</v>
      </c>
      <c r="D17" s="110"/>
      <c r="E17" s="111"/>
      <c r="G17" s="107">
        <f t="shared" ref="G17:K17" si="0">+SUBTOTAL(9,G20:G49)</f>
        <v>0</v>
      </c>
      <c r="H17" s="107">
        <f t="shared" si="0"/>
        <v>60000000</v>
      </c>
      <c r="I17" s="107">
        <f t="shared" si="0"/>
        <v>30000000</v>
      </c>
      <c r="J17" s="107">
        <f t="shared" si="0"/>
        <v>22000000</v>
      </c>
      <c r="K17" s="107">
        <f t="shared" si="0"/>
        <v>20000000</v>
      </c>
      <c r="L17" s="107">
        <f t="shared" ref="L17:P17" si="1">+SUBTOTAL(9,L20:L49)</f>
        <v>48000000</v>
      </c>
      <c r="M17" s="107">
        <f t="shared" si="1"/>
        <v>20000000</v>
      </c>
      <c r="N17" s="107">
        <f t="shared" si="1"/>
        <v>16000000</v>
      </c>
      <c r="O17" s="107">
        <f t="shared" si="1"/>
        <v>12000000</v>
      </c>
      <c r="P17" s="107">
        <f t="shared" si="1"/>
        <v>0</v>
      </c>
      <c r="Q17" s="112" t="s">
        <v>108</v>
      </c>
      <c r="R17" s="112"/>
      <c r="S17" s="112"/>
      <c r="T17" s="112"/>
      <c r="U17" s="112"/>
      <c r="V17" s="112"/>
    </row>
    <row r="18" spans="1:22" s="210" customFormat="1" ht="26">
      <c r="A18" s="113" t="s">
        <v>835</v>
      </c>
      <c r="B18" s="113" t="s">
        <v>778</v>
      </c>
      <c r="C18" s="113" t="s">
        <v>779</v>
      </c>
      <c r="D18" s="113" t="s">
        <v>835</v>
      </c>
      <c r="E18" s="113" t="s">
        <v>780</v>
      </c>
      <c r="F18" s="113" t="s">
        <v>781</v>
      </c>
      <c r="G18" s="113" t="s">
        <v>782</v>
      </c>
      <c r="H18" s="113" t="s">
        <v>783</v>
      </c>
      <c r="I18" s="113" t="s">
        <v>837</v>
      </c>
      <c r="J18" s="113" t="s">
        <v>838</v>
      </c>
      <c r="K18" s="113" t="s">
        <v>839</v>
      </c>
      <c r="L18" s="113" t="s">
        <v>840</v>
      </c>
      <c r="M18" s="135">
        <v>2024</v>
      </c>
      <c r="N18" s="135">
        <f t="shared" ref="N18:O18" si="2">+M18+1</f>
        <v>2025</v>
      </c>
      <c r="O18" s="135">
        <f t="shared" si="2"/>
        <v>2026</v>
      </c>
      <c r="P18" s="136" t="str">
        <f>+O18+1&amp;" وما بعدها"</f>
        <v>2027 وما بعدها</v>
      </c>
      <c r="Q18" s="137"/>
      <c r="R18" s="137"/>
      <c r="S18" s="137"/>
      <c r="T18" s="137"/>
      <c r="U18" s="137"/>
      <c r="V18" s="137"/>
    </row>
    <row r="19" spans="1:22" s="114" customFormat="1" ht="39">
      <c r="B19" s="115" t="s">
        <v>784</v>
      </c>
      <c r="C19" s="115" t="s">
        <v>785</v>
      </c>
      <c r="D19" s="115" t="s">
        <v>836</v>
      </c>
      <c r="E19" s="115" t="s">
        <v>786</v>
      </c>
      <c r="F19" s="115" t="s">
        <v>787</v>
      </c>
      <c r="G19" s="115" t="s">
        <v>788</v>
      </c>
      <c r="H19" s="115" t="s">
        <v>823</v>
      </c>
      <c r="I19" s="115" t="s">
        <v>826</v>
      </c>
      <c r="J19" s="115" t="s">
        <v>829</v>
      </c>
      <c r="K19" s="115" t="s">
        <v>789</v>
      </c>
      <c r="L19" s="115" t="s">
        <v>824</v>
      </c>
      <c r="M19" s="116" t="s">
        <v>790</v>
      </c>
      <c r="N19" s="116" t="s">
        <v>790</v>
      </c>
      <c r="O19" s="116" t="s">
        <v>790</v>
      </c>
      <c r="P19" s="116" t="s">
        <v>791</v>
      </c>
      <c r="Q19" s="116"/>
      <c r="R19" s="116"/>
      <c r="S19" s="116"/>
      <c r="T19" s="116"/>
      <c r="U19" s="116"/>
      <c r="V19" s="116"/>
    </row>
    <row r="20" spans="1:22" s="114" customFormat="1">
      <c r="A20" s="253" t="s">
        <v>841</v>
      </c>
      <c r="B20" s="117" t="s">
        <v>816</v>
      </c>
      <c r="C20" s="199" t="s">
        <v>818</v>
      </c>
      <c r="D20" s="199"/>
      <c r="E20" s="215" t="s">
        <v>546</v>
      </c>
      <c r="F20" s="109">
        <v>43831</v>
      </c>
      <c r="G20" s="142" t="s">
        <v>817</v>
      </c>
      <c r="H20" s="95">
        <v>60000000</v>
      </c>
      <c r="I20" s="95">
        <v>30000000</v>
      </c>
      <c r="J20" s="95">
        <v>22000000</v>
      </c>
      <c r="K20" s="95">
        <v>20000000</v>
      </c>
      <c r="L20" s="119">
        <f>H20+I20-K20-J20</f>
        <v>48000000</v>
      </c>
      <c r="M20" s="95">
        <v>20000000</v>
      </c>
      <c r="N20" s="95">
        <v>16000000</v>
      </c>
      <c r="O20" s="95">
        <v>12000000</v>
      </c>
      <c r="P20" s="95">
        <v>0</v>
      </c>
      <c r="Q20" s="202"/>
      <c r="R20" s="116"/>
      <c r="S20" s="116"/>
      <c r="T20" s="116"/>
      <c r="U20" s="116"/>
      <c r="V20" s="116"/>
    </row>
    <row r="21" spans="1:22" s="114" customFormat="1">
      <c r="A21" s="254"/>
      <c r="B21" s="117"/>
      <c r="C21" s="199"/>
      <c r="D21" s="199"/>
      <c r="E21" s="118"/>
      <c r="F21" s="109" t="s">
        <v>50</v>
      </c>
      <c r="G21" s="142"/>
      <c r="H21" s="95">
        <v>0</v>
      </c>
      <c r="I21" s="95">
        <v>0</v>
      </c>
      <c r="J21" s="95"/>
      <c r="K21" s="95">
        <v>0</v>
      </c>
      <c r="L21" s="119">
        <f t="shared" ref="L21:L31" si="3">H21+I21-K21-J21</f>
        <v>0</v>
      </c>
      <c r="M21" s="95">
        <v>0</v>
      </c>
      <c r="N21" s="95">
        <v>0</v>
      </c>
      <c r="O21" s="95">
        <v>0</v>
      </c>
      <c r="P21" s="95">
        <v>0</v>
      </c>
      <c r="Q21" s="116"/>
      <c r="R21" s="116"/>
      <c r="S21" s="116"/>
      <c r="T21" s="116"/>
      <c r="U21" s="116"/>
      <c r="V21" s="116"/>
    </row>
    <row r="22" spans="1:22" s="114" customFormat="1">
      <c r="A22" s="254"/>
      <c r="B22" s="117"/>
      <c r="C22" s="199"/>
      <c r="D22" s="199"/>
      <c r="E22" s="118"/>
      <c r="F22" s="109" t="s">
        <v>50</v>
      </c>
      <c r="G22" s="142"/>
      <c r="H22" s="95">
        <v>0</v>
      </c>
      <c r="I22" s="95">
        <v>0</v>
      </c>
      <c r="J22" s="95"/>
      <c r="K22" s="95">
        <v>0</v>
      </c>
      <c r="L22" s="119">
        <f t="shared" si="3"/>
        <v>0</v>
      </c>
      <c r="M22" s="95">
        <v>0</v>
      </c>
      <c r="N22" s="95">
        <v>0</v>
      </c>
      <c r="O22" s="95">
        <v>0</v>
      </c>
      <c r="P22" s="95">
        <v>0</v>
      </c>
      <c r="Q22" s="116"/>
      <c r="R22" s="116"/>
      <c r="S22" s="116"/>
      <c r="T22" s="116"/>
      <c r="U22" s="116"/>
      <c r="V22" s="116"/>
    </row>
    <row r="23" spans="1:22" s="114" customFormat="1">
      <c r="A23" s="254"/>
      <c r="B23" s="117"/>
      <c r="C23" s="199"/>
      <c r="D23" s="199"/>
      <c r="E23" s="118"/>
      <c r="F23" s="109" t="s">
        <v>50</v>
      </c>
      <c r="G23" s="142"/>
      <c r="H23" s="95">
        <v>0</v>
      </c>
      <c r="I23" s="95">
        <v>0</v>
      </c>
      <c r="J23" s="95"/>
      <c r="K23" s="95">
        <v>0</v>
      </c>
      <c r="L23" s="119">
        <f t="shared" si="3"/>
        <v>0</v>
      </c>
      <c r="M23" s="95">
        <v>0</v>
      </c>
      <c r="N23" s="95">
        <v>0</v>
      </c>
      <c r="O23" s="95">
        <v>0</v>
      </c>
      <c r="P23" s="95">
        <v>0</v>
      </c>
      <c r="Q23" s="116"/>
      <c r="R23" s="116"/>
      <c r="S23" s="116"/>
      <c r="T23" s="116"/>
      <c r="U23" s="116"/>
      <c r="V23" s="116"/>
    </row>
    <row r="24" spans="1:22" s="114" customFormat="1">
      <c r="A24" s="254"/>
      <c r="B24" s="117"/>
      <c r="C24" s="199"/>
      <c r="D24" s="199"/>
      <c r="E24" s="118"/>
      <c r="F24" s="109" t="s">
        <v>50</v>
      </c>
      <c r="G24" s="142"/>
      <c r="H24" s="95">
        <v>0</v>
      </c>
      <c r="I24" s="95">
        <v>0</v>
      </c>
      <c r="J24" s="95"/>
      <c r="K24" s="95">
        <v>0</v>
      </c>
      <c r="L24" s="119">
        <f t="shared" si="3"/>
        <v>0</v>
      </c>
      <c r="M24" s="95">
        <v>0</v>
      </c>
      <c r="N24" s="95">
        <v>0</v>
      </c>
      <c r="O24" s="95">
        <v>0</v>
      </c>
      <c r="P24" s="95">
        <v>0</v>
      </c>
      <c r="Q24" s="116"/>
      <c r="R24" s="116"/>
      <c r="S24" s="116"/>
      <c r="T24" s="116"/>
      <c r="U24" s="116"/>
      <c r="V24" s="116"/>
    </row>
    <row r="25" spans="1:22" s="114" customFormat="1">
      <c r="A25" s="254"/>
      <c r="B25" s="117"/>
      <c r="C25" s="199"/>
      <c r="D25" s="199"/>
      <c r="E25" s="118"/>
      <c r="F25" s="109" t="s">
        <v>50</v>
      </c>
      <c r="G25" s="142"/>
      <c r="H25" s="95">
        <v>0</v>
      </c>
      <c r="I25" s="95">
        <v>0</v>
      </c>
      <c r="J25" s="95"/>
      <c r="K25" s="95">
        <v>0</v>
      </c>
      <c r="L25" s="119">
        <f t="shared" si="3"/>
        <v>0</v>
      </c>
      <c r="M25" s="95">
        <v>0</v>
      </c>
      <c r="N25" s="95">
        <v>0</v>
      </c>
      <c r="O25" s="95">
        <v>0</v>
      </c>
      <c r="P25" s="95">
        <v>0</v>
      </c>
      <c r="Q25" s="116"/>
      <c r="R25" s="116"/>
      <c r="S25" s="116"/>
      <c r="T25" s="116"/>
      <c r="U25" s="116"/>
      <c r="V25" s="116"/>
    </row>
    <row r="26" spans="1:22">
      <c r="A26" s="254"/>
      <c r="B26" s="108"/>
      <c r="C26" s="200"/>
      <c r="D26" s="200"/>
      <c r="E26" s="118"/>
      <c r="F26" s="109" t="s">
        <v>50</v>
      </c>
      <c r="G26" s="142"/>
      <c r="H26" s="95">
        <v>0</v>
      </c>
      <c r="I26" s="95">
        <v>0</v>
      </c>
      <c r="J26" s="95"/>
      <c r="K26" s="95">
        <v>0</v>
      </c>
      <c r="L26" s="119">
        <f t="shared" si="3"/>
        <v>0</v>
      </c>
      <c r="M26" s="95">
        <v>0</v>
      </c>
      <c r="N26" s="95">
        <v>0</v>
      </c>
      <c r="O26" s="95">
        <v>0</v>
      </c>
      <c r="P26" s="95">
        <v>0</v>
      </c>
      <c r="Q26" s="116"/>
      <c r="R26" s="116"/>
      <c r="S26" s="116"/>
      <c r="T26" s="116"/>
      <c r="U26" s="116"/>
      <c r="V26" s="116"/>
    </row>
    <row r="27" spans="1:22">
      <c r="A27" s="254"/>
      <c r="B27" s="108"/>
      <c r="C27" s="200"/>
      <c r="D27" s="200"/>
      <c r="E27" s="118"/>
      <c r="F27" s="109" t="s">
        <v>50</v>
      </c>
      <c r="G27" s="142"/>
      <c r="H27" s="95">
        <v>0</v>
      </c>
      <c r="I27" s="95">
        <v>0</v>
      </c>
      <c r="J27" s="95"/>
      <c r="K27" s="95">
        <v>0</v>
      </c>
      <c r="L27" s="119">
        <f t="shared" si="3"/>
        <v>0</v>
      </c>
      <c r="M27" s="95">
        <v>0</v>
      </c>
      <c r="N27" s="95">
        <v>0</v>
      </c>
      <c r="O27" s="95">
        <v>0</v>
      </c>
      <c r="P27" s="95">
        <v>0</v>
      </c>
      <c r="Q27" s="116"/>
      <c r="R27" s="116"/>
      <c r="S27" s="116"/>
      <c r="T27" s="116"/>
      <c r="U27" s="116"/>
      <c r="V27" s="116"/>
    </row>
    <row r="28" spans="1:22">
      <c r="A28" s="254"/>
      <c r="B28" s="108"/>
      <c r="C28" s="200"/>
      <c r="D28" s="200"/>
      <c r="E28" s="118"/>
      <c r="F28" s="109" t="s">
        <v>50</v>
      </c>
      <c r="G28" s="142"/>
      <c r="H28" s="95">
        <v>0</v>
      </c>
      <c r="I28" s="95">
        <v>0</v>
      </c>
      <c r="J28" s="95"/>
      <c r="K28" s="95">
        <v>0</v>
      </c>
      <c r="L28" s="119">
        <f t="shared" si="3"/>
        <v>0</v>
      </c>
      <c r="M28" s="95">
        <v>0</v>
      </c>
      <c r="N28" s="95">
        <v>0</v>
      </c>
      <c r="O28" s="95">
        <v>0</v>
      </c>
      <c r="P28" s="95">
        <v>0</v>
      </c>
      <c r="Q28" s="116"/>
      <c r="R28" s="116"/>
      <c r="S28" s="116"/>
      <c r="T28" s="116"/>
      <c r="U28" s="116"/>
      <c r="V28" s="116"/>
    </row>
    <row r="29" spans="1:22">
      <c r="A29" s="254"/>
      <c r="B29" s="108"/>
      <c r="C29" s="200"/>
      <c r="D29" s="200"/>
      <c r="E29" s="118"/>
      <c r="F29" s="109" t="s">
        <v>50</v>
      </c>
      <c r="G29" s="142"/>
      <c r="H29" s="95">
        <v>0</v>
      </c>
      <c r="I29" s="95">
        <v>0</v>
      </c>
      <c r="J29" s="95"/>
      <c r="K29" s="95">
        <v>0</v>
      </c>
      <c r="L29" s="119">
        <f t="shared" si="3"/>
        <v>0</v>
      </c>
      <c r="M29" s="95">
        <v>0</v>
      </c>
      <c r="N29" s="95">
        <v>0</v>
      </c>
      <c r="O29" s="95">
        <v>0</v>
      </c>
      <c r="P29" s="95">
        <v>0</v>
      </c>
      <c r="Q29" s="116"/>
      <c r="R29" s="116"/>
      <c r="S29" s="116"/>
      <c r="T29" s="116"/>
      <c r="U29" s="116"/>
      <c r="V29" s="116"/>
    </row>
    <row r="30" spans="1:22">
      <c r="A30" s="254"/>
      <c r="B30" s="108"/>
      <c r="C30" s="200"/>
      <c r="D30" s="200"/>
      <c r="E30" s="118"/>
      <c r="F30" s="109" t="s">
        <v>50</v>
      </c>
      <c r="G30" s="142"/>
      <c r="H30" s="95">
        <v>0</v>
      </c>
      <c r="I30" s="95">
        <v>0</v>
      </c>
      <c r="J30" s="95"/>
      <c r="K30" s="95">
        <v>0</v>
      </c>
      <c r="L30" s="119">
        <f t="shared" si="3"/>
        <v>0</v>
      </c>
      <c r="M30" s="95">
        <v>0</v>
      </c>
      <c r="N30" s="95">
        <v>0</v>
      </c>
      <c r="O30" s="95">
        <v>0</v>
      </c>
      <c r="P30" s="95">
        <v>0</v>
      </c>
      <c r="Q30" s="116"/>
      <c r="R30" s="116"/>
      <c r="S30" s="116"/>
      <c r="T30" s="116"/>
      <c r="U30" s="116"/>
      <c r="V30" s="116"/>
    </row>
    <row r="31" spans="1:22">
      <c r="A31" s="254"/>
      <c r="B31" s="108"/>
      <c r="C31" s="200"/>
      <c r="D31" s="200"/>
      <c r="E31" s="118"/>
      <c r="F31" s="109" t="s">
        <v>50</v>
      </c>
      <c r="G31" s="142"/>
      <c r="H31" s="95">
        <v>0</v>
      </c>
      <c r="I31" s="95">
        <v>0</v>
      </c>
      <c r="J31" s="95"/>
      <c r="K31" s="95">
        <v>0</v>
      </c>
      <c r="L31" s="119">
        <f t="shared" si="3"/>
        <v>0</v>
      </c>
      <c r="M31" s="95">
        <v>0</v>
      </c>
      <c r="N31" s="95">
        <v>0</v>
      </c>
      <c r="O31" s="95">
        <v>0</v>
      </c>
      <c r="P31" s="95">
        <v>0</v>
      </c>
      <c r="Q31" s="116"/>
      <c r="R31" s="116"/>
      <c r="S31" s="116"/>
      <c r="T31" s="116"/>
      <c r="U31" s="116"/>
      <c r="V31" s="116"/>
    </row>
    <row r="32" spans="1:22">
      <c r="A32" s="254"/>
      <c r="B32" s="108"/>
      <c r="C32" s="200"/>
      <c r="D32" s="200"/>
      <c r="E32" s="118"/>
      <c r="F32" s="109" t="s">
        <v>50</v>
      </c>
      <c r="G32" s="142"/>
      <c r="H32" s="95">
        <v>0</v>
      </c>
      <c r="I32" s="95">
        <v>0</v>
      </c>
      <c r="J32" s="95"/>
      <c r="K32" s="95">
        <v>0</v>
      </c>
      <c r="L32" s="119">
        <f t="shared" ref="L32:L49" si="4">H32+I32-K32-J32</f>
        <v>0</v>
      </c>
      <c r="M32" s="95">
        <v>0</v>
      </c>
      <c r="N32" s="95">
        <v>0</v>
      </c>
      <c r="O32" s="95">
        <v>0</v>
      </c>
      <c r="P32" s="95">
        <v>0</v>
      </c>
      <c r="Q32" s="116"/>
      <c r="R32" s="116"/>
      <c r="S32" s="116"/>
      <c r="T32" s="116"/>
      <c r="U32" s="116"/>
      <c r="V32" s="116"/>
    </row>
    <row r="33" spans="1:22">
      <c r="A33" s="254"/>
      <c r="B33" s="108"/>
      <c r="C33" s="200"/>
      <c r="D33" s="200"/>
      <c r="E33" s="118"/>
      <c r="F33" s="109" t="s">
        <v>50</v>
      </c>
      <c r="G33" s="142"/>
      <c r="H33" s="95">
        <v>0</v>
      </c>
      <c r="I33" s="95">
        <v>0</v>
      </c>
      <c r="J33" s="95"/>
      <c r="K33" s="95">
        <v>0</v>
      </c>
      <c r="L33" s="119">
        <f t="shared" si="4"/>
        <v>0</v>
      </c>
      <c r="M33" s="95">
        <v>0</v>
      </c>
      <c r="N33" s="95">
        <v>0</v>
      </c>
      <c r="O33" s="95">
        <v>0</v>
      </c>
      <c r="P33" s="95">
        <v>0</v>
      </c>
      <c r="Q33" s="116"/>
      <c r="R33" s="116"/>
      <c r="S33" s="116"/>
      <c r="T33" s="116"/>
      <c r="U33" s="116"/>
      <c r="V33" s="116"/>
    </row>
    <row r="34" spans="1:22">
      <c r="A34" s="254"/>
      <c r="B34" s="108"/>
      <c r="C34" s="200"/>
      <c r="D34" s="200"/>
      <c r="E34" s="118"/>
      <c r="F34" s="109" t="s">
        <v>50</v>
      </c>
      <c r="G34" s="142"/>
      <c r="H34" s="95">
        <v>0</v>
      </c>
      <c r="I34" s="95">
        <v>0</v>
      </c>
      <c r="J34" s="95"/>
      <c r="K34" s="95">
        <v>0</v>
      </c>
      <c r="L34" s="119">
        <f t="shared" si="4"/>
        <v>0</v>
      </c>
      <c r="M34" s="95">
        <v>0</v>
      </c>
      <c r="N34" s="95">
        <v>0</v>
      </c>
      <c r="O34" s="95">
        <v>0</v>
      </c>
      <c r="P34" s="95">
        <v>0</v>
      </c>
      <c r="Q34" s="116"/>
      <c r="R34" s="116"/>
      <c r="S34" s="116"/>
      <c r="T34" s="116"/>
      <c r="U34" s="116"/>
      <c r="V34" s="116"/>
    </row>
    <row r="35" spans="1:22">
      <c r="A35" s="254"/>
      <c r="B35" s="108"/>
      <c r="C35" s="200"/>
      <c r="D35" s="200"/>
      <c r="E35" s="118"/>
      <c r="F35" s="109" t="s">
        <v>50</v>
      </c>
      <c r="G35" s="142"/>
      <c r="H35" s="95">
        <v>0</v>
      </c>
      <c r="I35" s="95">
        <v>0</v>
      </c>
      <c r="J35" s="95"/>
      <c r="K35" s="95">
        <v>0</v>
      </c>
      <c r="L35" s="119">
        <f t="shared" si="4"/>
        <v>0</v>
      </c>
      <c r="M35" s="95">
        <v>0</v>
      </c>
      <c r="N35" s="95">
        <v>0</v>
      </c>
      <c r="O35" s="95">
        <v>0</v>
      </c>
      <c r="P35" s="95">
        <v>0</v>
      </c>
      <c r="Q35" s="116"/>
      <c r="R35" s="116"/>
      <c r="S35" s="116"/>
      <c r="T35" s="116"/>
      <c r="U35" s="116"/>
      <c r="V35" s="116"/>
    </row>
    <row r="36" spans="1:22">
      <c r="A36" s="255"/>
      <c r="B36" s="108"/>
      <c r="C36" s="200"/>
      <c r="D36" s="200"/>
      <c r="E36" s="118"/>
      <c r="F36" s="109" t="s">
        <v>50</v>
      </c>
      <c r="G36" s="142"/>
      <c r="H36" s="95">
        <v>0</v>
      </c>
      <c r="I36" s="95">
        <v>0</v>
      </c>
      <c r="J36" s="95"/>
      <c r="K36" s="95">
        <v>0</v>
      </c>
      <c r="L36" s="119">
        <f t="shared" si="4"/>
        <v>0</v>
      </c>
      <c r="M36" s="95">
        <v>0</v>
      </c>
      <c r="N36" s="95">
        <v>0</v>
      </c>
      <c r="O36" s="95">
        <v>0</v>
      </c>
      <c r="P36" s="95">
        <v>0</v>
      </c>
      <c r="Q36" s="116"/>
      <c r="R36" s="116"/>
      <c r="S36" s="116"/>
      <c r="T36" s="116"/>
      <c r="U36" s="116"/>
      <c r="V36" s="116"/>
    </row>
    <row r="37" spans="1:22" ht="13" customHeight="1">
      <c r="A37" s="256" t="s">
        <v>842</v>
      </c>
      <c r="B37" s="108"/>
      <c r="C37" s="200"/>
      <c r="D37" s="200"/>
      <c r="E37" s="118"/>
      <c r="F37" s="109" t="s">
        <v>50</v>
      </c>
      <c r="G37" s="142"/>
      <c r="H37" s="95">
        <v>0</v>
      </c>
      <c r="I37" s="95">
        <v>0</v>
      </c>
      <c r="J37" s="95"/>
      <c r="K37" s="95">
        <v>0</v>
      </c>
      <c r="L37" s="119">
        <f t="shared" si="4"/>
        <v>0</v>
      </c>
      <c r="M37" s="95">
        <v>0</v>
      </c>
      <c r="N37" s="95">
        <v>0</v>
      </c>
      <c r="O37" s="95">
        <v>0</v>
      </c>
      <c r="P37" s="95">
        <v>0</v>
      </c>
      <c r="Q37" s="116"/>
      <c r="R37" s="116"/>
      <c r="S37" s="116"/>
      <c r="T37" s="116"/>
      <c r="U37" s="116"/>
      <c r="V37" s="116"/>
    </row>
    <row r="38" spans="1:22">
      <c r="A38" s="253"/>
      <c r="B38" s="108"/>
      <c r="C38" s="200"/>
      <c r="D38" s="200"/>
      <c r="E38" s="118"/>
      <c r="F38" s="109" t="s">
        <v>50</v>
      </c>
      <c r="G38" s="142"/>
      <c r="H38" s="95">
        <v>0</v>
      </c>
      <c r="I38" s="95">
        <v>0</v>
      </c>
      <c r="J38" s="95"/>
      <c r="K38" s="95">
        <v>0</v>
      </c>
      <c r="L38" s="119">
        <f t="shared" si="4"/>
        <v>0</v>
      </c>
      <c r="M38" s="95">
        <v>0</v>
      </c>
      <c r="N38" s="95">
        <v>0</v>
      </c>
      <c r="O38" s="95">
        <v>0</v>
      </c>
      <c r="P38" s="95">
        <v>0</v>
      </c>
      <c r="Q38" s="116"/>
      <c r="R38" s="116"/>
      <c r="S38" s="116"/>
      <c r="T38" s="116"/>
      <c r="U38" s="116"/>
      <c r="V38" s="116"/>
    </row>
    <row r="39" spans="1:22">
      <c r="A39" s="253"/>
      <c r="B39" s="108"/>
      <c r="C39" s="200"/>
      <c r="D39" s="200"/>
      <c r="E39" s="118"/>
      <c r="F39" s="109" t="s">
        <v>50</v>
      </c>
      <c r="G39" s="142"/>
      <c r="H39" s="95">
        <v>0</v>
      </c>
      <c r="I39" s="95">
        <v>0</v>
      </c>
      <c r="J39" s="95"/>
      <c r="K39" s="95">
        <v>0</v>
      </c>
      <c r="L39" s="119">
        <f t="shared" si="4"/>
        <v>0</v>
      </c>
      <c r="M39" s="95">
        <v>0</v>
      </c>
      <c r="N39" s="95">
        <v>0</v>
      </c>
      <c r="O39" s="95">
        <v>0</v>
      </c>
      <c r="P39" s="95">
        <v>0</v>
      </c>
      <c r="Q39" s="116"/>
      <c r="R39" s="116"/>
      <c r="S39" s="116"/>
      <c r="T39" s="116"/>
      <c r="U39" s="116"/>
      <c r="V39" s="116"/>
    </row>
    <row r="40" spans="1:22">
      <c r="A40" s="253"/>
      <c r="B40" s="108"/>
      <c r="C40" s="200"/>
      <c r="D40" s="200"/>
      <c r="E40" s="118"/>
      <c r="F40" s="109" t="s">
        <v>50</v>
      </c>
      <c r="G40" s="142"/>
      <c r="H40" s="95">
        <v>0</v>
      </c>
      <c r="I40" s="95">
        <v>0</v>
      </c>
      <c r="J40" s="95"/>
      <c r="K40" s="95">
        <v>0</v>
      </c>
      <c r="L40" s="119">
        <f t="shared" si="4"/>
        <v>0</v>
      </c>
      <c r="M40" s="95">
        <v>0</v>
      </c>
      <c r="N40" s="95">
        <v>0</v>
      </c>
      <c r="O40" s="95">
        <v>0</v>
      </c>
      <c r="P40" s="95">
        <v>0</v>
      </c>
      <c r="Q40" s="116"/>
      <c r="R40" s="116"/>
      <c r="S40" s="116"/>
      <c r="T40" s="116"/>
      <c r="U40" s="116"/>
      <c r="V40" s="116"/>
    </row>
    <row r="41" spans="1:22">
      <c r="A41" s="253"/>
      <c r="B41" s="108"/>
      <c r="C41" s="200"/>
      <c r="D41" s="200"/>
      <c r="E41" s="118"/>
      <c r="F41" s="109" t="s">
        <v>50</v>
      </c>
      <c r="G41" s="142"/>
      <c r="H41" s="95">
        <v>0</v>
      </c>
      <c r="I41" s="95">
        <v>0</v>
      </c>
      <c r="J41" s="95"/>
      <c r="K41" s="95">
        <v>0</v>
      </c>
      <c r="L41" s="119">
        <f t="shared" si="4"/>
        <v>0</v>
      </c>
      <c r="M41" s="95">
        <v>0</v>
      </c>
      <c r="N41" s="95">
        <v>0</v>
      </c>
      <c r="O41" s="95">
        <v>0</v>
      </c>
      <c r="P41" s="95">
        <v>0</v>
      </c>
      <c r="Q41" s="116"/>
      <c r="R41" s="116"/>
      <c r="S41" s="116"/>
      <c r="T41" s="116"/>
      <c r="U41" s="116"/>
      <c r="V41" s="116"/>
    </row>
    <row r="42" spans="1:22">
      <c r="A42" s="253"/>
      <c r="B42" s="108"/>
      <c r="C42" s="200"/>
      <c r="D42" s="200"/>
      <c r="E42" s="118"/>
      <c r="F42" s="109" t="s">
        <v>50</v>
      </c>
      <c r="G42" s="142"/>
      <c r="H42" s="95">
        <v>0</v>
      </c>
      <c r="I42" s="95">
        <v>0</v>
      </c>
      <c r="J42" s="95"/>
      <c r="K42" s="95">
        <v>0</v>
      </c>
      <c r="L42" s="119">
        <f t="shared" si="4"/>
        <v>0</v>
      </c>
      <c r="M42" s="95">
        <v>0</v>
      </c>
      <c r="N42" s="95">
        <v>0</v>
      </c>
      <c r="O42" s="95">
        <v>0</v>
      </c>
      <c r="P42" s="95">
        <v>0</v>
      </c>
      <c r="Q42" s="116"/>
      <c r="R42" s="116"/>
      <c r="S42" s="116"/>
      <c r="T42" s="116"/>
      <c r="U42" s="116"/>
      <c r="V42" s="116"/>
    </row>
    <row r="43" spans="1:22">
      <c r="A43" s="253"/>
      <c r="B43" s="108"/>
      <c r="C43" s="200"/>
      <c r="D43" s="200"/>
      <c r="E43" s="118"/>
      <c r="F43" s="109" t="s">
        <v>50</v>
      </c>
      <c r="G43" s="142"/>
      <c r="H43" s="95">
        <v>0</v>
      </c>
      <c r="I43" s="95">
        <v>0</v>
      </c>
      <c r="J43" s="95"/>
      <c r="K43" s="95">
        <v>0</v>
      </c>
      <c r="L43" s="119">
        <f t="shared" si="4"/>
        <v>0</v>
      </c>
      <c r="M43" s="95">
        <v>0</v>
      </c>
      <c r="N43" s="95">
        <v>0</v>
      </c>
      <c r="O43" s="95">
        <v>0</v>
      </c>
      <c r="P43" s="95">
        <v>0</v>
      </c>
      <c r="Q43" s="116"/>
      <c r="R43" s="116"/>
      <c r="S43" s="116"/>
      <c r="T43" s="116"/>
      <c r="U43" s="116"/>
      <c r="V43" s="116"/>
    </row>
    <row r="44" spans="1:22">
      <c r="A44" s="253"/>
      <c r="B44" s="108"/>
      <c r="C44" s="200"/>
      <c r="D44" s="200"/>
      <c r="E44" s="118"/>
      <c r="F44" s="109" t="s">
        <v>50</v>
      </c>
      <c r="G44" s="142"/>
      <c r="H44" s="95">
        <v>0</v>
      </c>
      <c r="I44" s="95">
        <v>0</v>
      </c>
      <c r="J44" s="95"/>
      <c r="K44" s="95">
        <v>0</v>
      </c>
      <c r="L44" s="119">
        <f t="shared" si="4"/>
        <v>0</v>
      </c>
      <c r="M44" s="95">
        <v>0</v>
      </c>
      <c r="N44" s="95">
        <v>0</v>
      </c>
      <c r="O44" s="95">
        <v>0</v>
      </c>
      <c r="P44" s="95">
        <v>0</v>
      </c>
      <c r="Q44" s="116"/>
      <c r="R44" s="116"/>
      <c r="S44" s="116"/>
      <c r="T44" s="116"/>
      <c r="U44" s="116"/>
      <c r="V44" s="116"/>
    </row>
    <row r="45" spans="1:22">
      <c r="A45" s="253"/>
      <c r="B45" s="108"/>
      <c r="C45" s="200"/>
      <c r="D45" s="200"/>
      <c r="E45" s="118"/>
      <c r="F45" s="109" t="s">
        <v>50</v>
      </c>
      <c r="G45" s="142"/>
      <c r="H45" s="95">
        <v>0</v>
      </c>
      <c r="I45" s="95">
        <v>0</v>
      </c>
      <c r="J45" s="95"/>
      <c r="K45" s="95">
        <v>0</v>
      </c>
      <c r="L45" s="119">
        <f t="shared" si="4"/>
        <v>0</v>
      </c>
      <c r="M45" s="95">
        <v>0</v>
      </c>
      <c r="N45" s="95">
        <v>0</v>
      </c>
      <c r="O45" s="95">
        <v>0</v>
      </c>
      <c r="P45" s="95">
        <v>0</v>
      </c>
      <c r="Q45" s="116"/>
      <c r="R45" s="116"/>
      <c r="S45" s="116"/>
      <c r="T45" s="116"/>
      <c r="U45" s="116"/>
      <c r="V45" s="116"/>
    </row>
    <row r="46" spans="1:22">
      <c r="A46" s="253"/>
      <c r="B46" s="108"/>
      <c r="C46" s="200"/>
      <c r="D46" s="200"/>
      <c r="E46" s="118"/>
      <c r="F46" s="109" t="s">
        <v>50</v>
      </c>
      <c r="G46" s="142"/>
      <c r="H46" s="95">
        <v>0</v>
      </c>
      <c r="I46" s="95">
        <v>0</v>
      </c>
      <c r="J46" s="95"/>
      <c r="K46" s="95">
        <v>0</v>
      </c>
      <c r="L46" s="119">
        <f t="shared" si="4"/>
        <v>0</v>
      </c>
      <c r="M46" s="95">
        <v>0</v>
      </c>
      <c r="N46" s="95">
        <v>0</v>
      </c>
      <c r="O46" s="95">
        <v>0</v>
      </c>
      <c r="P46" s="95">
        <v>0</v>
      </c>
      <c r="Q46" s="116"/>
      <c r="R46" s="116"/>
      <c r="S46" s="116"/>
      <c r="T46" s="116"/>
      <c r="U46" s="116"/>
      <c r="V46" s="116"/>
    </row>
    <row r="47" spans="1:22">
      <c r="A47" s="253"/>
      <c r="B47" s="108"/>
      <c r="C47" s="200"/>
      <c r="D47" s="200"/>
      <c r="E47" s="118"/>
      <c r="F47" s="109" t="s">
        <v>50</v>
      </c>
      <c r="G47" s="142"/>
      <c r="H47" s="95">
        <v>0</v>
      </c>
      <c r="I47" s="95">
        <v>0</v>
      </c>
      <c r="J47" s="95"/>
      <c r="K47" s="95">
        <v>0</v>
      </c>
      <c r="L47" s="119">
        <f t="shared" si="4"/>
        <v>0</v>
      </c>
      <c r="M47" s="95">
        <v>0</v>
      </c>
      <c r="N47" s="95">
        <v>0</v>
      </c>
      <c r="O47" s="95">
        <v>0</v>
      </c>
      <c r="P47" s="95">
        <v>0</v>
      </c>
      <c r="Q47" s="116"/>
      <c r="R47" s="116"/>
      <c r="S47" s="116"/>
      <c r="T47" s="116"/>
      <c r="U47" s="116"/>
      <c r="V47" s="116"/>
    </row>
    <row r="48" spans="1:22">
      <c r="A48" s="253"/>
      <c r="B48" s="108"/>
      <c r="C48" s="200"/>
      <c r="D48" s="200"/>
      <c r="E48" s="118"/>
      <c r="F48" s="109" t="s">
        <v>50</v>
      </c>
      <c r="G48" s="142"/>
      <c r="H48" s="95">
        <v>0</v>
      </c>
      <c r="I48" s="95">
        <v>0</v>
      </c>
      <c r="J48" s="95"/>
      <c r="K48" s="95">
        <v>0</v>
      </c>
      <c r="L48" s="119">
        <f t="shared" si="4"/>
        <v>0</v>
      </c>
      <c r="M48" s="95">
        <v>0</v>
      </c>
      <c r="N48" s="95">
        <v>0</v>
      </c>
      <c r="O48" s="95">
        <v>0</v>
      </c>
      <c r="P48" s="95">
        <v>0</v>
      </c>
      <c r="Q48" s="116"/>
      <c r="R48" s="116"/>
      <c r="S48" s="116"/>
      <c r="T48" s="116"/>
      <c r="U48" s="116"/>
      <c r="V48" s="116"/>
    </row>
    <row r="49" spans="1:22">
      <c r="A49" s="253"/>
      <c r="B49" s="108"/>
      <c r="C49" s="200"/>
      <c r="D49" s="200"/>
      <c r="E49" s="118"/>
      <c r="F49" s="109" t="s">
        <v>50</v>
      </c>
      <c r="G49" s="142"/>
      <c r="H49" s="95">
        <v>0</v>
      </c>
      <c r="I49" s="95">
        <v>0</v>
      </c>
      <c r="J49" s="95"/>
      <c r="K49" s="95">
        <v>0</v>
      </c>
      <c r="L49" s="119">
        <f t="shared" si="4"/>
        <v>0</v>
      </c>
      <c r="M49" s="95">
        <v>0</v>
      </c>
      <c r="N49" s="95">
        <v>0</v>
      </c>
      <c r="O49" s="95">
        <v>0</v>
      </c>
      <c r="P49" s="95">
        <v>0</v>
      </c>
      <c r="Q49" s="116"/>
      <c r="R49" s="116"/>
      <c r="S49" s="116"/>
      <c r="T49" s="116"/>
      <c r="U49" s="116"/>
      <c r="V49" s="116"/>
    </row>
    <row r="50" spans="1:22">
      <c r="C50" s="201"/>
      <c r="D50" s="201"/>
    </row>
    <row r="51" spans="1:22" ht="13" hidden="1" customHeight="1">
      <c r="A51" s="221"/>
    </row>
    <row r="52" spans="1:22" ht="13" hidden="1" customHeight="1">
      <c r="A52" s="221"/>
    </row>
    <row r="53" spans="1:22" ht="13" hidden="1" customHeight="1">
      <c r="A53" s="221"/>
    </row>
  </sheetData>
  <sheetProtection insertRows="0" selectLockedCells="1"/>
  <mergeCells count="9">
    <mergeCell ref="A20:A36"/>
    <mergeCell ref="A37:A49"/>
    <mergeCell ref="A12:B12"/>
    <mergeCell ref="A5:B5"/>
    <mergeCell ref="A6:B6"/>
    <mergeCell ref="A8:B8"/>
    <mergeCell ref="A10:B10"/>
    <mergeCell ref="A11:B11"/>
    <mergeCell ref="A7:B7"/>
  </mergeCells>
  <dataValidations count="5">
    <dataValidation type="list" allowBlank="1" showInputMessage="1" showErrorMessage="1" sqref="C8:D8" xr:uid="{21B5A342-F490-4BE4-8534-AED6C459CA59}">
      <formula1>"2021,2022,2023,2024,2025,2026,2027,2028,2029,2030,2031,2032,2033,2034,2035,2036,2037,2038,2039,2040,2041,2042,2043,2044,2045,2046,2047,2048,2049,2050"</formula1>
    </dataValidation>
    <dataValidation type="custom" allowBlank="1" showInputMessage="1" showErrorMessage="1" sqref="L20:L49 H20:I49" xr:uid="{352A6B72-987D-49E9-B8E9-6164C3DEEB0C}">
      <formula1>#REF!&lt;&gt;"Opex"</formula1>
    </dataValidation>
    <dataValidation type="custom" allowBlank="1" showInputMessage="1" showErrorMessage="1" sqref="M20:P49" xr:uid="{97281C49-01E9-468C-9342-E5E8F02F830D}">
      <formula1>L20&lt;&gt;"Opex"</formula1>
    </dataValidation>
    <dataValidation type="custom" allowBlank="1" showInputMessage="1" showErrorMessage="1" sqref="K20:K49" xr:uid="{02D04F3D-43C9-4417-82A0-E524AC9064BE}">
      <formula1>G20&lt;&gt;"Opex"</formula1>
    </dataValidation>
    <dataValidation type="custom" allowBlank="1" showInputMessage="1" showErrorMessage="1" sqref="J20:J49" xr:uid="{08D05D82-B607-4129-B333-4E7534C530CE}">
      <formula1>G20&lt;&gt;"Opex"</formula1>
    </dataValidation>
  </dataValidation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85EECE8-E9A0-425A-89B8-A0D5C9946D30}">
          <x14:formula1>
            <xm:f>parameters!$J$1:$J$372</xm:f>
          </x14:formula1>
          <xm:sqref>E20:E49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372"/>
  <sheetViews>
    <sheetView rightToLeft="1" workbookViewId="0"/>
  </sheetViews>
  <sheetFormatPr defaultRowHeight="14.5"/>
  <cols>
    <col min="1" max="1" width="32.453125" bestFit="1" customWidth="1"/>
    <col min="2" max="2" width="61.26953125" bestFit="1" customWidth="1"/>
    <col min="3" max="3" width="49.1796875" bestFit="1" customWidth="1"/>
    <col min="4" max="4" width="81.81640625" bestFit="1" customWidth="1"/>
    <col min="5" max="5" width="39.1796875" bestFit="1" customWidth="1"/>
    <col min="6" max="7" width="18.453125" bestFit="1" customWidth="1"/>
    <col min="8" max="8" width="39.1796875" style="8" bestFit="1" customWidth="1"/>
    <col min="9" max="9" width="34.7265625" bestFit="1" customWidth="1"/>
    <col min="10" max="10" width="63.1796875" style="9" bestFit="1" customWidth="1"/>
    <col min="11" max="11" width="38.1796875" bestFit="1" customWidth="1"/>
    <col min="35" max="35" width="15.54296875" bestFit="1" customWidth="1"/>
  </cols>
  <sheetData>
    <row r="1" spans="1:35">
      <c r="A1" t="s">
        <v>148</v>
      </c>
      <c r="B1" t="s">
        <v>149</v>
      </c>
      <c r="C1" t="s">
        <v>150</v>
      </c>
      <c r="D1" s="6" t="s">
        <v>151</v>
      </c>
      <c r="E1" s="6" t="s">
        <v>152</v>
      </c>
      <c r="F1" s="6" t="s">
        <v>153</v>
      </c>
      <c r="G1" s="6" t="s">
        <v>153</v>
      </c>
      <c r="H1" s="6" t="s">
        <v>152</v>
      </c>
      <c r="I1" s="6" t="s">
        <v>151</v>
      </c>
      <c r="J1" s="9" t="s">
        <v>271</v>
      </c>
      <c r="K1" t="s">
        <v>155</v>
      </c>
      <c r="L1" s="7" t="s">
        <v>156</v>
      </c>
      <c r="M1" t="s">
        <v>157</v>
      </c>
      <c r="N1" s="151" t="s">
        <v>158</v>
      </c>
      <c r="P1" s="151" t="s">
        <v>159</v>
      </c>
      <c r="R1" s="151" t="s">
        <v>160</v>
      </c>
      <c r="T1" s="148" t="s">
        <v>161</v>
      </c>
      <c r="W1" s="152" t="s">
        <v>162</v>
      </c>
      <c r="Y1" s="153" t="s">
        <v>163</v>
      </c>
      <c r="AA1" s="154" t="s">
        <v>164</v>
      </c>
      <c r="AC1" s="195" t="s">
        <v>804</v>
      </c>
      <c r="AE1" t="s">
        <v>160</v>
      </c>
      <c r="AG1" t="s">
        <v>207</v>
      </c>
      <c r="AI1" t="s">
        <v>830</v>
      </c>
    </row>
    <row r="2" spans="1:35" ht="29">
      <c r="A2" t="s">
        <v>165</v>
      </c>
      <c r="B2" t="s">
        <v>166</v>
      </c>
      <c r="C2" t="s">
        <v>167</v>
      </c>
      <c r="D2" t="str">
        <f t="shared" ref="D2:D33" si="0">F2&amp;" - "&amp;E2&amp;" - "&amp;I2</f>
        <v>المعدات والأجهزة التقنية - أجهزة المستخدم النهائي - أجهزة الكمبيوتر المحمولة</v>
      </c>
      <c r="E2" t="s">
        <v>168</v>
      </c>
      <c r="F2" t="s">
        <v>169</v>
      </c>
      <c r="G2" t="s">
        <v>169</v>
      </c>
      <c r="H2" s="8" t="s">
        <v>168</v>
      </c>
      <c r="I2" t="s">
        <v>170</v>
      </c>
      <c r="J2" s="9" t="s">
        <v>274</v>
      </c>
      <c r="K2" t="s">
        <v>172</v>
      </c>
      <c r="L2" s="7" t="s">
        <v>173</v>
      </c>
      <c r="M2" t="s">
        <v>174</v>
      </c>
      <c r="N2" s="151" t="s">
        <v>175</v>
      </c>
      <c r="P2" s="151" t="s">
        <v>176</v>
      </c>
      <c r="R2" s="151" t="s">
        <v>177</v>
      </c>
      <c r="T2" s="148" t="s">
        <v>178</v>
      </c>
      <c r="W2" s="152" t="s">
        <v>179</v>
      </c>
      <c r="Y2" s="153" t="s">
        <v>180</v>
      </c>
      <c r="AA2" s="154" t="s">
        <v>181</v>
      </c>
      <c r="AC2" s="196" t="s">
        <v>160</v>
      </c>
      <c r="AE2" t="s">
        <v>177</v>
      </c>
      <c r="AG2" t="s">
        <v>810</v>
      </c>
      <c r="AI2" t="s">
        <v>831</v>
      </c>
    </row>
    <row r="3" spans="1:35" ht="29">
      <c r="A3" t="s">
        <v>182</v>
      </c>
      <c r="B3" t="s">
        <v>183</v>
      </c>
      <c r="C3" t="s">
        <v>184</v>
      </c>
      <c r="D3" t="str">
        <f t="shared" si="0"/>
        <v>المعدات والأجهزة التقنية - أجهزة المستخدم النهائي - أجهزة الكمبيوتر المكتبية</v>
      </c>
      <c r="E3" t="s">
        <v>168</v>
      </c>
      <c r="F3" t="s">
        <v>169</v>
      </c>
      <c r="G3" t="s">
        <v>185</v>
      </c>
      <c r="H3" s="8" t="s">
        <v>186</v>
      </c>
      <c r="I3" t="s">
        <v>187</v>
      </c>
      <c r="J3" s="9" t="s">
        <v>277</v>
      </c>
      <c r="K3" t="s">
        <v>189</v>
      </c>
      <c r="L3" s="7" t="s">
        <v>190</v>
      </c>
      <c r="N3" s="151" t="s">
        <v>191</v>
      </c>
      <c r="R3" s="151" t="s">
        <v>192</v>
      </c>
      <c r="T3" s="148" t="s">
        <v>193</v>
      </c>
      <c r="W3" s="152" t="s">
        <v>194</v>
      </c>
      <c r="Y3" s="153" t="s">
        <v>195</v>
      </c>
      <c r="AC3" s="196" t="s">
        <v>177</v>
      </c>
      <c r="AE3" t="s">
        <v>825</v>
      </c>
      <c r="AG3" t="s">
        <v>811</v>
      </c>
    </row>
    <row r="4" spans="1:35" ht="29">
      <c r="A4" t="s">
        <v>197</v>
      </c>
      <c r="B4" t="s">
        <v>198</v>
      </c>
      <c r="C4" t="s">
        <v>199</v>
      </c>
      <c r="D4" t="str">
        <f t="shared" si="0"/>
        <v>المعدات والأجهزة التقنية - أجهزة المستخدم النهائي - الشاشات وأجهزة العرض</v>
      </c>
      <c r="E4" t="s">
        <v>168</v>
      </c>
      <c r="F4" t="s">
        <v>169</v>
      </c>
      <c r="G4" t="s">
        <v>165</v>
      </c>
      <c r="H4" s="8" t="s">
        <v>200</v>
      </c>
      <c r="I4" t="s">
        <v>201</v>
      </c>
      <c r="J4" s="9" t="s">
        <v>280</v>
      </c>
      <c r="K4" t="s">
        <v>203</v>
      </c>
      <c r="L4" s="7" t="s">
        <v>204</v>
      </c>
      <c r="N4" s="151" t="s">
        <v>205</v>
      </c>
      <c r="T4" s="148" t="s">
        <v>206</v>
      </c>
      <c r="Y4" s="153" t="s">
        <v>207</v>
      </c>
      <c r="AC4" s="196" t="s">
        <v>196</v>
      </c>
      <c r="AE4" t="s">
        <v>805</v>
      </c>
      <c r="AG4" t="s">
        <v>812</v>
      </c>
    </row>
    <row r="5" spans="1:35">
      <c r="A5" t="s">
        <v>208</v>
      </c>
      <c r="B5" t="s">
        <v>209</v>
      </c>
      <c r="C5" t="s">
        <v>210</v>
      </c>
      <c r="D5" t="str">
        <f t="shared" si="0"/>
        <v>المعدات والأجهزة التقنية - أجهزة المستخدم النهائي - الأجهزة المحمولة باليد / اللوحية</v>
      </c>
      <c r="E5" t="s">
        <v>168</v>
      </c>
      <c r="F5" t="s">
        <v>169</v>
      </c>
      <c r="G5" t="s">
        <v>99</v>
      </c>
      <c r="H5" s="8" t="s">
        <v>211</v>
      </c>
      <c r="I5" t="s">
        <v>212</v>
      </c>
      <c r="J5" s="9" t="s">
        <v>283</v>
      </c>
      <c r="N5" s="151" t="s">
        <v>214</v>
      </c>
      <c r="T5" s="148" t="s">
        <v>214</v>
      </c>
      <c r="Y5" s="153" t="s">
        <v>215</v>
      </c>
      <c r="AG5" t="s">
        <v>236</v>
      </c>
    </row>
    <row r="6" spans="1:35">
      <c r="A6" t="s">
        <v>216</v>
      </c>
      <c r="B6" s="4" t="s">
        <v>217</v>
      </c>
      <c r="C6" t="s">
        <v>218</v>
      </c>
      <c r="D6" t="str">
        <f t="shared" si="0"/>
        <v>المعدات والأجهزة التقنية - أجهزة المستخدم النهائي - الأجهزة الطرفية وملحقات الكمبيوتر</v>
      </c>
      <c r="E6" t="s">
        <v>168</v>
      </c>
      <c r="F6" t="s">
        <v>169</v>
      </c>
      <c r="G6" t="s">
        <v>219</v>
      </c>
      <c r="H6" s="8" t="s">
        <v>220</v>
      </c>
      <c r="I6" t="s">
        <v>221</v>
      </c>
      <c r="J6" s="9" t="s">
        <v>286</v>
      </c>
      <c r="N6" s="151" t="s">
        <v>236</v>
      </c>
      <c r="T6" s="151" t="s">
        <v>236</v>
      </c>
      <c r="Y6" s="153" t="s">
        <v>223</v>
      </c>
    </row>
    <row r="7" spans="1:35">
      <c r="A7" s="4" t="s">
        <v>95</v>
      </c>
      <c r="B7" s="4" t="s">
        <v>224</v>
      </c>
      <c r="C7" t="s">
        <v>225</v>
      </c>
      <c r="D7" t="str">
        <f t="shared" si="0"/>
        <v>المعدات والأجهزة التقنية - أجهزة المستخدم النهائي - أجهزة التخزين والقراءة</v>
      </c>
      <c r="E7" t="s">
        <v>168</v>
      </c>
      <c r="F7" t="s">
        <v>169</v>
      </c>
      <c r="G7" t="s">
        <v>226</v>
      </c>
      <c r="H7" s="8" t="s">
        <v>227</v>
      </c>
      <c r="I7" t="s">
        <v>228</v>
      </c>
      <c r="J7" s="9" t="s">
        <v>289</v>
      </c>
      <c r="Y7" s="152" t="s">
        <v>230</v>
      </c>
    </row>
    <row r="8" spans="1:35">
      <c r="A8" s="4" t="s">
        <v>99</v>
      </c>
      <c r="B8" t="s">
        <v>231</v>
      </c>
      <c r="C8" t="s">
        <v>232</v>
      </c>
      <c r="D8" t="str">
        <f t="shared" si="0"/>
        <v>المعدات والأجهزة التقنية - أجهزة المستخدم النهائي - الطابعات وأجهزة المسح</v>
      </c>
      <c r="E8" t="s">
        <v>168</v>
      </c>
      <c r="F8" t="s">
        <v>169</v>
      </c>
      <c r="G8" t="s">
        <v>208</v>
      </c>
      <c r="H8" s="8" t="s">
        <v>233</v>
      </c>
      <c r="I8" t="s">
        <v>234</v>
      </c>
      <c r="J8" s="9" t="s">
        <v>292</v>
      </c>
      <c r="Y8" s="152" t="s">
        <v>236</v>
      </c>
    </row>
    <row r="9" spans="1:35">
      <c r="A9" s="4" t="s">
        <v>237</v>
      </c>
      <c r="C9" t="s">
        <v>238</v>
      </c>
      <c r="D9" t="str">
        <f t="shared" si="0"/>
        <v>المعدات والأجهزة التقنية - أجهزة المستخدم النهائي - قطع غيار تقنية المعلومات</v>
      </c>
      <c r="E9" t="s">
        <v>168</v>
      </c>
      <c r="F9" t="s">
        <v>169</v>
      </c>
      <c r="H9" s="8" t="s">
        <v>239</v>
      </c>
      <c r="I9" t="s">
        <v>240</v>
      </c>
      <c r="J9" s="9" t="s">
        <v>759</v>
      </c>
    </row>
    <row r="10" spans="1:35">
      <c r="A10" s="4" t="s">
        <v>242</v>
      </c>
      <c r="B10" s="4"/>
      <c r="C10" t="s">
        <v>243</v>
      </c>
      <c r="D10" t="str">
        <f t="shared" si="0"/>
        <v>المعدات والأجهزة التقنية - أجهزة المستخدم النهائي - تقنيات الأجهزة الأخرى</v>
      </c>
      <c r="E10" t="s">
        <v>168</v>
      </c>
      <c r="F10" t="s">
        <v>169</v>
      </c>
      <c r="H10" s="8" t="s">
        <v>244</v>
      </c>
      <c r="I10" t="s">
        <v>245</v>
      </c>
      <c r="J10" s="9" t="s">
        <v>379</v>
      </c>
    </row>
    <row r="11" spans="1:35">
      <c r="A11" t="s">
        <v>231</v>
      </c>
      <c r="B11" s="4"/>
      <c r="C11" t="s">
        <v>247</v>
      </c>
      <c r="D11" t="str">
        <f t="shared" si="0"/>
        <v>المعدات والأجهزة التقنية - أجهزة المستخدم النهائي - خدمات أجهزة المستخدم النهائي</v>
      </c>
      <c r="E11" t="s">
        <v>168</v>
      </c>
      <c r="F11" t="s">
        <v>169</v>
      </c>
      <c r="H11" s="8" t="s">
        <v>248</v>
      </c>
      <c r="I11" t="s">
        <v>249</v>
      </c>
      <c r="J11" s="9" t="s">
        <v>401</v>
      </c>
    </row>
    <row r="12" spans="1:35">
      <c r="C12" t="s">
        <v>251</v>
      </c>
      <c r="D12" t="str">
        <f t="shared" si="0"/>
        <v>المعدات والأجهزة التقنية - أجهزة تخزين ومعالجة البيانات  - البنية التحتية لمركز البيانات (الأجهزة)</v>
      </c>
      <c r="E12" t="s">
        <v>186</v>
      </c>
      <c r="F12" t="s">
        <v>169</v>
      </c>
      <c r="H12" s="8" t="s">
        <v>252</v>
      </c>
      <c r="I12" t="s">
        <v>253</v>
      </c>
      <c r="J12" s="9" t="s">
        <v>403</v>
      </c>
    </row>
    <row r="13" spans="1:35">
      <c r="C13" t="s">
        <v>255</v>
      </c>
      <c r="D13" t="str">
        <f t="shared" si="0"/>
        <v>المعدات والأجهزة التقنية - أجهزة تخزين ومعالجة البيانات  - أجهزة معالجة البيانات</v>
      </c>
      <c r="E13" t="s">
        <v>186</v>
      </c>
      <c r="F13" t="s">
        <v>169</v>
      </c>
      <c r="H13" s="8" t="s">
        <v>256</v>
      </c>
      <c r="I13" t="s">
        <v>257</v>
      </c>
      <c r="J13" s="9" t="s">
        <v>760</v>
      </c>
    </row>
    <row r="14" spans="1:35">
      <c r="C14" t="s">
        <v>259</v>
      </c>
      <c r="D14" t="str">
        <f t="shared" si="0"/>
        <v>المعدات والأجهزة التقنية - أجهزة تخزين ومعالجة البيانات  - أجهزة تخزين البيانات</v>
      </c>
      <c r="E14" t="s">
        <v>186</v>
      </c>
      <c r="F14" t="s">
        <v>169</v>
      </c>
      <c r="H14" s="8" t="s">
        <v>260</v>
      </c>
      <c r="I14" t="s">
        <v>261</v>
      </c>
      <c r="J14" s="9" t="s">
        <v>405</v>
      </c>
    </row>
    <row r="15" spans="1:35">
      <c r="C15" t="s">
        <v>263</v>
      </c>
      <c r="D15" t="str">
        <f t="shared" si="0"/>
        <v xml:space="preserve">المعدات والأجهزة التقنية - أجهزة تخزين ومعالجة البيانات  - أجهزة تخزين ومعالجة البيانات </v>
      </c>
      <c r="E15" t="s">
        <v>186</v>
      </c>
      <c r="F15" t="s">
        <v>169</v>
      </c>
      <c r="H15" s="8" t="s">
        <v>99</v>
      </c>
      <c r="I15" t="s">
        <v>186</v>
      </c>
      <c r="J15" s="9" t="s">
        <v>546</v>
      </c>
    </row>
    <row r="16" spans="1:35">
      <c r="C16" t="s">
        <v>265</v>
      </c>
      <c r="D16" t="str">
        <f t="shared" si="0"/>
        <v>المعدات والأجهزة التقنية - أجهزة تخزين ومعالجة البيانات  - خدمات استئجار المساحة</v>
      </c>
      <c r="E16" t="s">
        <v>186</v>
      </c>
      <c r="F16" t="s">
        <v>169</v>
      </c>
      <c r="H16" s="8" t="s">
        <v>266</v>
      </c>
      <c r="I16" t="s">
        <v>267</v>
      </c>
      <c r="J16" s="9" t="s">
        <v>556</v>
      </c>
    </row>
    <row r="17" spans="3:10">
      <c r="C17" t="s">
        <v>269</v>
      </c>
      <c r="D17" t="str">
        <f t="shared" si="0"/>
        <v xml:space="preserve">البرمجيات والأنظمة - برمجيات المستخدم النهائي - مجموعة برامج المكتب </v>
      </c>
      <c r="E17" t="s">
        <v>200</v>
      </c>
      <c r="F17" t="s">
        <v>185</v>
      </c>
      <c r="H17" s="8" t="s">
        <v>270</v>
      </c>
      <c r="I17" t="s">
        <v>150</v>
      </c>
      <c r="J17" s="9" t="s">
        <v>761</v>
      </c>
    </row>
    <row r="18" spans="3:10">
      <c r="C18" t="s">
        <v>272</v>
      </c>
      <c r="D18" t="str">
        <f t="shared" si="0"/>
        <v>البرمجيات والأنظمة - برمجيات المستخدم النهائي - تطبيقات الهاتف الجوال</v>
      </c>
      <c r="E18" t="s">
        <v>200</v>
      </c>
      <c r="F18" t="s">
        <v>185</v>
      </c>
      <c r="H18" s="8" t="s">
        <v>273</v>
      </c>
      <c r="I18" t="s">
        <v>167</v>
      </c>
      <c r="J18" s="9" t="s">
        <v>765</v>
      </c>
    </row>
    <row r="19" spans="3:10">
      <c r="C19" t="s">
        <v>275</v>
      </c>
      <c r="D19" t="str">
        <f t="shared" si="0"/>
        <v xml:space="preserve">البرمجيات والأنظمة - برمجيات المستخدم النهائي - برمجيات الوسائط المتعددة والرسومات  </v>
      </c>
      <c r="E19" t="s">
        <v>200</v>
      </c>
      <c r="F19" t="s">
        <v>185</v>
      </c>
      <c r="H19" s="8" t="s">
        <v>276</v>
      </c>
      <c r="I19" t="s">
        <v>184</v>
      </c>
      <c r="J19" s="9" t="s">
        <v>704</v>
      </c>
    </row>
    <row r="20" spans="3:10">
      <c r="C20" t="s">
        <v>278</v>
      </c>
      <c r="D20" t="str">
        <f t="shared" si="0"/>
        <v>البرمجيات والأنظمة - برمجيات المستخدم النهائي - برمجيات البرمجة والتطوير</v>
      </c>
      <c r="E20" t="s">
        <v>200</v>
      </c>
      <c r="F20" t="s">
        <v>185</v>
      </c>
      <c r="H20" s="8" t="s">
        <v>279</v>
      </c>
      <c r="I20" t="s">
        <v>199</v>
      </c>
      <c r="J20" s="9" t="s">
        <v>716</v>
      </c>
    </row>
    <row r="21" spans="3:10">
      <c r="C21" t="s">
        <v>281</v>
      </c>
      <c r="D21" t="str">
        <f t="shared" si="0"/>
        <v>البرمجيات والأنظمة - برمجيات المستخدم النهائي - البرمجيات التجارية الأخرى الجاهزة للاستخدام</v>
      </c>
      <c r="E21" t="s">
        <v>200</v>
      </c>
      <c r="F21" t="s">
        <v>185</v>
      </c>
      <c r="H21" s="8" t="s">
        <v>282</v>
      </c>
      <c r="I21" t="s">
        <v>210</v>
      </c>
      <c r="J21" s="9" t="s">
        <v>730</v>
      </c>
    </row>
    <row r="22" spans="3:10">
      <c r="C22" t="s">
        <v>284</v>
      </c>
      <c r="D22" t="str">
        <f t="shared" si="0"/>
        <v>البرمجيات والأنظمة - برمجيات المستخدم النهائي - برمجيات التعاون</v>
      </c>
      <c r="E22" t="s">
        <v>200</v>
      </c>
      <c r="F22" t="s">
        <v>185</v>
      </c>
      <c r="H22" s="8" t="s">
        <v>285</v>
      </c>
      <c r="I22" t="s">
        <v>218</v>
      </c>
      <c r="J22" s="9" t="s">
        <v>731</v>
      </c>
    </row>
    <row r="23" spans="3:10">
      <c r="C23" t="s">
        <v>287</v>
      </c>
      <c r="D23" t="str">
        <f t="shared" si="0"/>
        <v>البرمجيات والأنظمة - برمجيات المستخدم النهائي - خدمات تطوير برمجيات المستخدم النهائي</v>
      </c>
      <c r="E23" t="s">
        <v>200</v>
      </c>
      <c r="F23" t="s">
        <v>185</v>
      </c>
      <c r="H23" s="8" t="s">
        <v>288</v>
      </c>
      <c r="I23" t="s">
        <v>225</v>
      </c>
      <c r="J23" s="9" t="s">
        <v>732</v>
      </c>
    </row>
    <row r="24" spans="3:10">
      <c r="C24" t="s">
        <v>290</v>
      </c>
      <c r="D24" t="str">
        <f t="shared" si="0"/>
        <v>البرمجيات والأنظمة - برمجيات المستخدم النهائي - خدمات تنفيذ برمجيات المستخدم النهائي</v>
      </c>
      <c r="E24" t="s">
        <v>200</v>
      </c>
      <c r="F24" t="s">
        <v>185</v>
      </c>
      <c r="H24" s="8" t="s">
        <v>291</v>
      </c>
      <c r="I24" t="s">
        <v>232</v>
      </c>
      <c r="J24" s="9" t="s">
        <v>762</v>
      </c>
    </row>
    <row r="25" spans="3:10">
      <c r="C25" t="s">
        <v>293</v>
      </c>
      <c r="D25" t="str">
        <f t="shared" si="0"/>
        <v>البرمجيات والأنظمة - برمجيات المستخدم النهائي - عمليات تشغيل وصيانة برمجيات المستخدم النهائي</v>
      </c>
      <c r="E25" t="s">
        <v>200</v>
      </c>
      <c r="F25" t="s">
        <v>185</v>
      </c>
      <c r="H25" s="8" t="s">
        <v>294</v>
      </c>
      <c r="I25" t="s">
        <v>238</v>
      </c>
      <c r="J25" s="9" t="s">
        <v>763</v>
      </c>
    </row>
    <row r="26" spans="3:10">
      <c r="C26" t="s">
        <v>296</v>
      </c>
      <c r="D26" t="str">
        <f t="shared" si="0"/>
        <v>البرمجيات والأنظمة - برمجيات المؤسسة الداخلية - أنظمة الموارد البشرية</v>
      </c>
      <c r="E26" t="s">
        <v>211</v>
      </c>
      <c r="F26" t="s">
        <v>185</v>
      </c>
      <c r="H26" s="8" t="s">
        <v>297</v>
      </c>
      <c r="I26" t="s">
        <v>243</v>
      </c>
      <c r="J26" s="9" t="s">
        <v>764</v>
      </c>
    </row>
    <row r="27" spans="3:10">
      <c r="C27" t="s">
        <v>299</v>
      </c>
      <c r="D27" t="str">
        <f t="shared" si="0"/>
        <v>البرمجيات والأنظمة - برمجيات المؤسسة الداخلية - أنظمة الإدارة العامة</v>
      </c>
      <c r="E27" t="s">
        <v>211</v>
      </c>
      <c r="F27" t="s">
        <v>185</v>
      </c>
      <c r="H27" s="8" t="s">
        <v>300</v>
      </c>
      <c r="I27" t="s">
        <v>247</v>
      </c>
      <c r="J27" s="9" t="s">
        <v>154</v>
      </c>
    </row>
    <row r="28" spans="3:10">
      <c r="C28" t="s">
        <v>302</v>
      </c>
      <c r="D28" t="str">
        <f t="shared" si="0"/>
        <v>البرمجيات والأنظمة - برمجيات المؤسسة الداخلية - أنظمة إدارة المباني</v>
      </c>
      <c r="E28" t="s">
        <v>211</v>
      </c>
      <c r="F28" t="s">
        <v>185</v>
      </c>
      <c r="H28" s="8" t="s">
        <v>303</v>
      </c>
      <c r="I28" t="s">
        <v>251</v>
      </c>
      <c r="J28" s="9" t="s">
        <v>171</v>
      </c>
    </row>
    <row r="29" spans="3:10">
      <c r="C29" t="s">
        <v>305</v>
      </c>
      <c r="D29" t="str">
        <f t="shared" si="0"/>
        <v>البرمجيات والأنظمة - برمجيات المؤسسة الداخلية - أنظمة التقارير الإدارية</v>
      </c>
      <c r="E29" t="s">
        <v>211</v>
      </c>
      <c r="F29" t="s">
        <v>185</v>
      </c>
      <c r="H29" s="8" t="s">
        <v>306</v>
      </c>
      <c r="I29" t="s">
        <v>255</v>
      </c>
      <c r="J29" s="9" t="s">
        <v>188</v>
      </c>
    </row>
    <row r="30" spans="3:10">
      <c r="C30" t="s">
        <v>308</v>
      </c>
      <c r="D30" t="str">
        <f t="shared" si="0"/>
        <v>البرمجيات والأنظمة - برمجيات المؤسسة الداخلية - نظم إدارة خدمات تكنولوجيا المعلومات والاتصالات</v>
      </c>
      <c r="E30" t="s">
        <v>211</v>
      </c>
      <c r="F30" t="s">
        <v>185</v>
      </c>
      <c r="H30" s="8" t="s">
        <v>309</v>
      </c>
      <c r="I30" t="s">
        <v>310</v>
      </c>
      <c r="J30" s="9" t="s">
        <v>202</v>
      </c>
    </row>
    <row r="31" spans="3:10">
      <c r="C31" t="s">
        <v>312</v>
      </c>
      <c r="D31" t="str">
        <f t="shared" si="0"/>
        <v>البرمجيات والأنظمة - برمجيات المؤسسة الداخلية - البرمجيات الوسيطة</v>
      </c>
      <c r="E31" t="s">
        <v>211</v>
      </c>
      <c r="F31" t="s">
        <v>185</v>
      </c>
      <c r="H31" s="8" t="s">
        <v>313</v>
      </c>
      <c r="I31" t="s">
        <v>259</v>
      </c>
      <c r="J31" s="9" t="s">
        <v>213</v>
      </c>
    </row>
    <row r="32" spans="3:10">
      <c r="C32" t="s">
        <v>220</v>
      </c>
      <c r="D32" t="str">
        <f t="shared" si="0"/>
        <v>البرمجيات والأنظمة - برمجيات المؤسسة الداخلية - الوسيطة</v>
      </c>
      <c r="E32" t="s">
        <v>211</v>
      </c>
      <c r="F32" t="s">
        <v>185</v>
      </c>
      <c r="H32" s="8" t="s">
        <v>315</v>
      </c>
      <c r="I32" t="s">
        <v>263</v>
      </c>
      <c r="J32" s="9" t="s">
        <v>222</v>
      </c>
    </row>
    <row r="33" spans="3:10">
      <c r="C33" t="s">
        <v>317</v>
      </c>
      <c r="D33" t="str">
        <f t="shared" si="0"/>
        <v>البرمجيات والأنظمة - برمجيات المؤسسة الداخلية - إدارة علاقات العملاء (CRM)</v>
      </c>
      <c r="E33" t="s">
        <v>211</v>
      </c>
      <c r="F33" t="s">
        <v>185</v>
      </c>
      <c r="H33" s="8" t="s">
        <v>318</v>
      </c>
      <c r="I33" t="s">
        <v>265</v>
      </c>
      <c r="J33" s="9" t="s">
        <v>229</v>
      </c>
    </row>
    <row r="34" spans="3:10">
      <c r="C34" t="s">
        <v>320</v>
      </c>
      <c r="D34" t="str">
        <f t="shared" ref="D34:D65" si="1">F34&amp;" - "&amp;E34&amp;" - "&amp;I34</f>
        <v>البرمجيات والأنظمة - برمجيات المؤسسة الداخلية - أنظمة سلسلة التوريد</v>
      </c>
      <c r="E34" t="s">
        <v>211</v>
      </c>
      <c r="F34" t="s">
        <v>185</v>
      </c>
      <c r="H34" s="8" t="s">
        <v>321</v>
      </c>
      <c r="I34" s="8" t="s">
        <v>269</v>
      </c>
      <c r="J34" s="9" t="s">
        <v>235</v>
      </c>
    </row>
    <row r="35" spans="3:10">
      <c r="C35" t="s">
        <v>236</v>
      </c>
      <c r="D35" t="str">
        <f t="shared" si="1"/>
        <v>البرمجيات والأنظمة - برمجيات المؤسسة الداخلية - ذكاء الأعمال (BI)</v>
      </c>
      <c r="E35" t="s">
        <v>211</v>
      </c>
      <c r="F35" t="s">
        <v>185</v>
      </c>
      <c r="I35" t="s">
        <v>272</v>
      </c>
      <c r="J35" s="9" t="s">
        <v>241</v>
      </c>
    </row>
    <row r="36" spans="3:10">
      <c r="D36" t="str">
        <f t="shared" si="1"/>
        <v>البرمجيات والأنظمة - برمجيات المؤسسة الداخلية - (ERP) نظام تخطيط وإدارة الموارد المؤسسية</v>
      </c>
      <c r="E36" t="s">
        <v>211</v>
      </c>
      <c r="F36" t="s">
        <v>185</v>
      </c>
      <c r="I36" t="s">
        <v>275</v>
      </c>
      <c r="J36" s="9" t="s">
        <v>246</v>
      </c>
    </row>
    <row r="37" spans="3:10">
      <c r="D37" t="str">
        <f t="shared" si="1"/>
        <v>البرمجيات والأنظمة - برمجيات المؤسسة الداخلية - خدمات تطوير نظم المؤسسات</v>
      </c>
      <c r="E37" t="s">
        <v>211</v>
      </c>
      <c r="F37" t="s">
        <v>185</v>
      </c>
      <c r="I37" t="s">
        <v>278</v>
      </c>
      <c r="J37" s="9" t="s">
        <v>250</v>
      </c>
    </row>
    <row r="38" spans="3:10">
      <c r="D38" t="str">
        <f t="shared" si="1"/>
        <v>البرمجيات والأنظمة - برمجيات المؤسسة الداخلية - خدمات تنفيذ برمجيات نظم المؤسسات</v>
      </c>
      <c r="E38" t="s">
        <v>211</v>
      </c>
      <c r="F38" t="s">
        <v>185</v>
      </c>
      <c r="I38" t="s">
        <v>281</v>
      </c>
      <c r="J38" s="9" t="s">
        <v>254</v>
      </c>
    </row>
    <row r="39" spans="3:10">
      <c r="D39" t="str">
        <f t="shared" si="1"/>
        <v>البرمجيات والأنظمة - برمجيات المؤسسة الداخلية - عمليات تشغيل وصيانة برمجيات نظم المؤسسات</v>
      </c>
      <c r="E39" t="s">
        <v>211</v>
      </c>
      <c r="F39" t="s">
        <v>185</v>
      </c>
      <c r="I39" t="s">
        <v>284</v>
      </c>
      <c r="J39" s="9" t="s">
        <v>258</v>
      </c>
    </row>
    <row r="40" spans="3:10">
      <c r="D40" t="str">
        <f t="shared" si="1"/>
        <v>البرمجيات والأنظمة - المنصات الرقمية - منصات التواصل الاجتماعي</v>
      </c>
      <c r="E40" t="s">
        <v>220</v>
      </c>
      <c r="F40" t="s">
        <v>185</v>
      </c>
      <c r="I40" t="s">
        <v>287</v>
      </c>
      <c r="J40" s="9" t="s">
        <v>262</v>
      </c>
    </row>
    <row r="41" spans="3:10">
      <c r="D41" t="str">
        <f t="shared" si="1"/>
        <v>البرمجيات والأنظمة - المنصات الرقمية - المنصات الإعلامية</v>
      </c>
      <c r="E41" t="s">
        <v>220</v>
      </c>
      <c r="F41" t="s">
        <v>185</v>
      </c>
      <c r="I41" t="s">
        <v>290</v>
      </c>
      <c r="J41" s="9" t="s">
        <v>264</v>
      </c>
    </row>
    <row r="42" spans="3:10">
      <c r="D42" t="str">
        <f t="shared" si="1"/>
        <v>البرمجيات والأنظمة - المنصات الرقمية - منصات الخدمة</v>
      </c>
      <c r="E42" t="s">
        <v>220</v>
      </c>
      <c r="F42" t="s">
        <v>185</v>
      </c>
      <c r="I42" t="s">
        <v>293</v>
      </c>
      <c r="J42" s="9" t="s">
        <v>268</v>
      </c>
    </row>
    <row r="43" spans="3:10">
      <c r="D43" t="str">
        <f t="shared" si="1"/>
        <v>البرمجيات والأنظمة - المنصات الرقمية - منصات المعرفة</v>
      </c>
      <c r="E43" t="s">
        <v>220</v>
      </c>
      <c r="F43" t="s">
        <v>185</v>
      </c>
      <c r="I43" t="s">
        <v>296</v>
      </c>
      <c r="J43" s="9" t="s">
        <v>295</v>
      </c>
    </row>
    <row r="44" spans="3:10">
      <c r="D44" t="str">
        <f t="shared" si="1"/>
        <v>البرمجيات والأنظمة - المنصات الرقمية - منصات الاتصال</v>
      </c>
      <c r="E44" t="s">
        <v>220</v>
      </c>
      <c r="F44" t="s">
        <v>185</v>
      </c>
      <c r="I44" t="s">
        <v>299</v>
      </c>
      <c r="J44" s="9" t="s">
        <v>298</v>
      </c>
    </row>
    <row r="45" spans="3:10">
      <c r="D45" t="str">
        <f t="shared" si="1"/>
        <v>البرمجيات والأنظمة - المنصات الرقمية - منصات التجارة</v>
      </c>
      <c r="E45" t="s">
        <v>220</v>
      </c>
      <c r="F45" t="s">
        <v>185</v>
      </c>
      <c r="I45" t="s">
        <v>302</v>
      </c>
      <c r="J45" s="9" t="s">
        <v>301</v>
      </c>
    </row>
    <row r="46" spans="3:10">
      <c r="D46" t="str">
        <f t="shared" si="1"/>
        <v>البرمجيات والأنظمة - المنصات الرقمية - منصات التقنية</v>
      </c>
      <c r="E46" t="s">
        <v>220</v>
      </c>
      <c r="F46" t="s">
        <v>185</v>
      </c>
      <c r="I46" t="s">
        <v>305</v>
      </c>
      <c r="J46" s="9" t="s">
        <v>304</v>
      </c>
    </row>
    <row r="47" spans="3:10">
      <c r="D47" t="str">
        <f t="shared" si="1"/>
        <v>البرمجيات والأنظمة - المنصات الرقمية - منصة إعلانات عامة</v>
      </c>
      <c r="E47" t="s">
        <v>220</v>
      </c>
      <c r="F47" t="s">
        <v>185</v>
      </c>
      <c r="I47" t="s">
        <v>815</v>
      </c>
      <c r="J47" s="9" t="s">
        <v>307</v>
      </c>
    </row>
    <row r="48" spans="3:10">
      <c r="D48" t="str">
        <f t="shared" si="1"/>
        <v>البرمجيات والأنظمة - المنصات الرقمية - منصة تفاعلية</v>
      </c>
      <c r="E48" t="s">
        <v>220</v>
      </c>
      <c r="F48" t="s">
        <v>185</v>
      </c>
      <c r="I48" t="s">
        <v>312</v>
      </c>
      <c r="J48" s="9" t="s">
        <v>311</v>
      </c>
    </row>
    <row r="49" spans="4:10">
      <c r="D49" t="str">
        <f t="shared" si="1"/>
        <v>البرمجيات والأنظمة - المنصات الرقمية - المنصات الرقمية</v>
      </c>
      <c r="E49" t="s">
        <v>220</v>
      </c>
      <c r="F49" t="s">
        <v>185</v>
      </c>
      <c r="I49" t="s">
        <v>220</v>
      </c>
      <c r="J49" s="9" t="s">
        <v>314</v>
      </c>
    </row>
    <row r="50" spans="4:10">
      <c r="D50" t="str">
        <f t="shared" si="1"/>
        <v>البرمجيات والأنظمة - المنصات الرقمية - منصات البيانات</v>
      </c>
      <c r="E50" t="s">
        <v>220</v>
      </c>
      <c r="F50" t="s">
        <v>185</v>
      </c>
      <c r="I50" t="s">
        <v>317</v>
      </c>
      <c r="J50" s="9" t="s">
        <v>316</v>
      </c>
    </row>
    <row r="51" spans="4:10">
      <c r="D51" t="str">
        <f t="shared" si="1"/>
        <v>الشبكات والاتصالات - شبكه عالميه (WAN) - معدات شبكه عالميه (WAN)</v>
      </c>
      <c r="E51" t="s">
        <v>227</v>
      </c>
      <c r="F51" t="s">
        <v>165</v>
      </c>
      <c r="I51" t="s">
        <v>339</v>
      </c>
      <c r="J51" s="9" t="s">
        <v>319</v>
      </c>
    </row>
    <row r="52" spans="4:10">
      <c r="D52" t="str">
        <f t="shared" si="1"/>
        <v>الشبكات والاتصالات - شبكه عالميه (WAN) - خدمات اتصال شبكه عالميه (WAN)</v>
      </c>
      <c r="E52" t="s">
        <v>227</v>
      </c>
      <c r="F52" t="s">
        <v>165</v>
      </c>
      <c r="I52" t="s">
        <v>341</v>
      </c>
      <c r="J52" s="9" t="s">
        <v>322</v>
      </c>
    </row>
    <row r="53" spans="4:10">
      <c r="D53" t="str">
        <f t="shared" si="1"/>
        <v>الشبكات والاتصالات - شبكة داخلية (LAN) - معدات شبكة داخلية (LAN)</v>
      </c>
      <c r="E53" t="s">
        <v>233</v>
      </c>
      <c r="F53" t="s">
        <v>165</v>
      </c>
      <c r="I53" t="s">
        <v>343</v>
      </c>
      <c r="J53" s="9" t="s">
        <v>323</v>
      </c>
    </row>
    <row r="54" spans="4:10">
      <c r="D54" t="str">
        <f t="shared" si="1"/>
        <v>الشبكات والاتصالات - شبكة داخلية (LAN) - خدمات اتصال شبكة داخلية (LAN)</v>
      </c>
      <c r="E54" t="s">
        <v>233</v>
      </c>
      <c r="F54" t="s">
        <v>165</v>
      </c>
      <c r="I54" t="s">
        <v>345</v>
      </c>
      <c r="J54" s="9" t="s">
        <v>324</v>
      </c>
    </row>
    <row r="55" spans="4:10">
      <c r="D55" t="str">
        <f t="shared" si="1"/>
        <v>الشبكات والاتصالات - الهاتف - معدات الهاتف</v>
      </c>
      <c r="E55" t="s">
        <v>239</v>
      </c>
      <c r="F55" t="s">
        <v>165</v>
      </c>
      <c r="I55" t="s">
        <v>347</v>
      </c>
      <c r="J55" s="9" t="s">
        <v>325</v>
      </c>
    </row>
    <row r="56" spans="4:10">
      <c r="D56" t="str">
        <f t="shared" si="1"/>
        <v>الشبكات والاتصالات - الهاتف - خدمات الهاتف الثابت</v>
      </c>
      <c r="E56" t="s">
        <v>239</v>
      </c>
      <c r="F56" t="s">
        <v>165</v>
      </c>
      <c r="I56" t="s">
        <v>349</v>
      </c>
      <c r="J56" s="9" t="s">
        <v>326</v>
      </c>
    </row>
    <row r="57" spans="4:10">
      <c r="D57" t="str">
        <f t="shared" si="1"/>
        <v>الشبكات والاتصالات - الهاتف - خدمات الهاتف الجوال</v>
      </c>
      <c r="E57" t="s">
        <v>239</v>
      </c>
      <c r="F57" t="s">
        <v>165</v>
      </c>
      <c r="I57" t="s">
        <v>351</v>
      </c>
      <c r="J57" s="9" t="s">
        <v>327</v>
      </c>
    </row>
    <row r="58" spans="4:10">
      <c r="D58" t="str">
        <f t="shared" si="1"/>
        <v>الشبكات والاتصالات - الهاتف - خدمات التعاون</v>
      </c>
      <c r="E58" t="s">
        <v>239</v>
      </c>
      <c r="F58" t="s">
        <v>165</v>
      </c>
      <c r="I58" t="s">
        <v>353</v>
      </c>
      <c r="J58" s="9" t="s">
        <v>328</v>
      </c>
    </row>
    <row r="59" spans="4:10">
      <c r="D59" t="str">
        <f t="shared" si="1"/>
        <v>الشبكات والاتصالات - الدوائر الرقمية (الاتفاقيات الاطارية الوطنية) - الشبكات الظاهرية الخاصة (VPNs)</v>
      </c>
      <c r="E59" t="s">
        <v>244</v>
      </c>
      <c r="F59" t="s">
        <v>165</v>
      </c>
      <c r="I59" t="s">
        <v>355</v>
      </c>
      <c r="J59" s="9" t="s">
        <v>329</v>
      </c>
    </row>
    <row r="60" spans="4:10">
      <c r="D60" t="str">
        <f t="shared" si="1"/>
        <v>الشبكات والاتصالات - الدوائر الرقمية (الاتفاقيات الاطارية الوطنية) - مخطط التوقيت الرقمي (DIA)</v>
      </c>
      <c r="E60" t="s">
        <v>244</v>
      </c>
      <c r="F60" t="s">
        <v>165</v>
      </c>
      <c r="I60" t="s">
        <v>357</v>
      </c>
      <c r="J60" s="9" t="s">
        <v>330</v>
      </c>
    </row>
    <row r="61" spans="4:10">
      <c r="D61" t="str">
        <f t="shared" si="1"/>
        <v>الشبكات والاتصالات - الدوائر الرقمية (الاتفاقيات الاطارية الوطنية) - خدمات الترابط</v>
      </c>
      <c r="E61" t="s">
        <v>244</v>
      </c>
      <c r="F61" t="s">
        <v>165</v>
      </c>
      <c r="I61" t="s">
        <v>359</v>
      </c>
      <c r="J61" s="9" t="s">
        <v>331</v>
      </c>
    </row>
    <row r="62" spans="4:10">
      <c r="D62" t="str">
        <f t="shared" si="1"/>
        <v>الشبكات والاتصالات - الدوائر الرقمية (الاتفاقيات الاطارية الوطنية) - خدمات طرفية (V-SAT)</v>
      </c>
      <c r="E62" t="s">
        <v>244</v>
      </c>
      <c r="F62" t="s">
        <v>165</v>
      </c>
      <c r="I62" t="s">
        <v>361</v>
      </c>
      <c r="J62" s="9" t="s">
        <v>332</v>
      </c>
    </row>
    <row r="63" spans="4:10">
      <c r="D63" t="str">
        <f t="shared" si="1"/>
        <v>الشبكات والاتصالات - الدوائر الرقمية (الاتفاقيات الاطارية الوطنية) - الصوت عبر بروتوكول الإنترنت (VoIP)</v>
      </c>
      <c r="E63" t="s">
        <v>244</v>
      </c>
      <c r="F63" t="s">
        <v>165</v>
      </c>
      <c r="I63" t="s">
        <v>363</v>
      </c>
      <c r="J63" s="9" t="s">
        <v>333</v>
      </c>
    </row>
    <row r="64" spans="4:10">
      <c r="D64" t="str">
        <f t="shared" si="1"/>
        <v>الخدمات السحابية - (SaaS) البرمجيات كخدمة - برمجيات المستخدم النهائي</v>
      </c>
      <c r="E64" t="s">
        <v>248</v>
      </c>
      <c r="F64" t="s">
        <v>99</v>
      </c>
      <c r="I64" t="s">
        <v>200</v>
      </c>
      <c r="J64" s="9" t="s">
        <v>334</v>
      </c>
    </row>
    <row r="65" spans="4:10">
      <c r="D65" t="str">
        <f t="shared" si="1"/>
        <v>الخدمات السحابية - (SaaS) البرمجيات كخدمة - النظم الحاسوبية المؤسسية</v>
      </c>
      <c r="E65" t="s">
        <v>248</v>
      </c>
      <c r="F65" t="s">
        <v>99</v>
      </c>
      <c r="I65" t="s">
        <v>366</v>
      </c>
      <c r="J65" s="9" t="s">
        <v>335</v>
      </c>
    </row>
    <row r="66" spans="4:10">
      <c r="D66" t="str">
        <f t="shared" ref="D66:D97" si="2">F66&amp;" - "&amp;E66&amp;" - "&amp;I66</f>
        <v>الخدمات السحابية - البنية التحتية كخدمة (الاتفاقيات الاطارية الوطنية) (IaaS) - الحوسبة الافتراضية</v>
      </c>
      <c r="E66" t="s">
        <v>252</v>
      </c>
      <c r="F66" t="s">
        <v>99</v>
      </c>
      <c r="I66" t="s">
        <v>368</v>
      </c>
      <c r="J66" s="9" t="s">
        <v>336</v>
      </c>
    </row>
    <row r="67" spans="4:10">
      <c r="D67" t="str">
        <f t="shared" si="2"/>
        <v>الخدمات السحابية - البنية التحتية كخدمة (الاتفاقيات الاطارية الوطنية) (IaaS) - سحابة التخزين</v>
      </c>
      <c r="E67" t="s">
        <v>252</v>
      </c>
      <c r="F67" t="s">
        <v>99</v>
      </c>
      <c r="I67" t="s">
        <v>370</v>
      </c>
      <c r="J67" s="9" t="s">
        <v>337</v>
      </c>
    </row>
    <row r="68" spans="4:10">
      <c r="D68" t="str">
        <f t="shared" si="2"/>
        <v>الخدمات السحابية - البنية التحتية كخدمة (الاتفاقيات الاطارية الوطنية) (IaaS) - البنية التحتية كخدمة (IaaS) الأخرى</v>
      </c>
      <c r="E68" t="s">
        <v>252</v>
      </c>
      <c r="F68" t="s">
        <v>99</v>
      </c>
      <c r="I68" t="s">
        <v>372</v>
      </c>
      <c r="J68" s="9" t="s">
        <v>338</v>
      </c>
    </row>
    <row r="69" spans="4:10">
      <c r="D69" t="str">
        <f t="shared" si="2"/>
        <v>الخدمات السحابية - (PaaS) المنصات كخدمة - منصات موردين الخدمات السحابية</v>
      </c>
      <c r="E69" t="s">
        <v>256</v>
      </c>
      <c r="F69" t="s">
        <v>99</v>
      </c>
      <c r="I69" t="s">
        <v>374</v>
      </c>
      <c r="J69" s="9" t="s">
        <v>340</v>
      </c>
    </row>
    <row r="70" spans="4:10">
      <c r="D70" t="str">
        <f t="shared" si="2"/>
        <v>الخدمات السحابية - (PaaS) المنصات كخدمة - الحاويات ومنصات التنظيم</v>
      </c>
      <c r="E70" t="s">
        <v>256</v>
      </c>
      <c r="F70" t="s">
        <v>99</v>
      </c>
      <c r="I70" t="s">
        <v>376</v>
      </c>
      <c r="J70" s="9" t="s">
        <v>342</v>
      </c>
    </row>
    <row r="71" spans="4:10">
      <c r="D71" t="str">
        <f t="shared" si="2"/>
        <v>الخدمات السحابية - (PaaS) المنصات كخدمة - المنصات السحابية المفتوحة</v>
      </c>
      <c r="E71" t="s">
        <v>256</v>
      </c>
      <c r="F71" t="s">
        <v>99</v>
      </c>
      <c r="I71" t="s">
        <v>378</v>
      </c>
      <c r="J71" s="9" t="s">
        <v>344</v>
      </c>
    </row>
    <row r="72" spans="4:10">
      <c r="D72" t="str">
        <f t="shared" si="2"/>
        <v>الخدمات السحابية - (XaaS) أي شيء كخدمة - أجهزة الكمبيوتر المكتبية كخدمة</v>
      </c>
      <c r="E72" t="s">
        <v>260</v>
      </c>
      <c r="F72" t="s">
        <v>99</v>
      </c>
      <c r="I72" t="s">
        <v>380</v>
      </c>
      <c r="J72" s="9" t="s">
        <v>346</v>
      </c>
    </row>
    <row r="73" spans="4:10">
      <c r="D73" t="str">
        <f t="shared" si="2"/>
        <v>الخدمات السحابية - (XaaS) أي شيء كخدمة - الألعاب كخدمة</v>
      </c>
      <c r="E73" t="s">
        <v>260</v>
      </c>
      <c r="F73" t="s">
        <v>99</v>
      </c>
      <c r="I73" t="s">
        <v>382</v>
      </c>
      <c r="J73" s="9" t="s">
        <v>348</v>
      </c>
    </row>
    <row r="74" spans="4:10">
      <c r="D74" t="str">
        <f t="shared" si="2"/>
        <v>الخدمات السحابية - (XaaS) أي شيء كخدمة - الأمن كخدمة</v>
      </c>
      <c r="E74" t="s">
        <v>260</v>
      </c>
      <c r="F74" t="s">
        <v>99</v>
      </c>
      <c r="I74" t="s">
        <v>384</v>
      </c>
      <c r="J74" s="9" t="s">
        <v>350</v>
      </c>
    </row>
    <row r="75" spans="4:10">
      <c r="D75" t="str">
        <f t="shared" si="2"/>
        <v>الخدمات السحابية - (XaaS) أي شيء كخدمة - عملية الأعمال كخدمة</v>
      </c>
      <c r="E75" t="s">
        <v>260</v>
      </c>
      <c r="F75" t="s">
        <v>99</v>
      </c>
      <c r="I75" t="s">
        <v>386</v>
      </c>
      <c r="J75" s="9" t="s">
        <v>352</v>
      </c>
    </row>
    <row r="76" spans="4:10">
      <c r="D76" t="str">
        <f t="shared" si="2"/>
        <v>الخدمات السحابية - (XaaS) أي شيء كخدمة - قاعدة البيانات كخدمة</v>
      </c>
      <c r="E76" t="s">
        <v>260</v>
      </c>
      <c r="F76" t="s">
        <v>99</v>
      </c>
      <c r="I76" t="s">
        <v>388</v>
      </c>
      <c r="J76" s="9" t="s">
        <v>354</v>
      </c>
    </row>
    <row r="77" spans="4:10">
      <c r="D77" t="str">
        <f t="shared" si="2"/>
        <v>الخدمات السحابية - الخدمات السحابية - الخدمات المدارة عبر السحابة</v>
      </c>
      <c r="E77" t="s">
        <v>99</v>
      </c>
      <c r="F77" t="s">
        <v>99</v>
      </c>
      <c r="I77" t="s">
        <v>390</v>
      </c>
      <c r="J77" s="9" t="s">
        <v>356</v>
      </c>
    </row>
    <row r="78" spans="4:10">
      <c r="D78" t="str">
        <f t="shared" si="2"/>
        <v>الخدمات السحابية - الخدمات السحابية - الترحيل السحابي</v>
      </c>
      <c r="E78" t="s">
        <v>99</v>
      </c>
      <c r="F78" t="s">
        <v>99</v>
      </c>
      <c r="I78" t="s">
        <v>392</v>
      </c>
      <c r="J78" s="9" t="s">
        <v>358</v>
      </c>
    </row>
    <row r="79" spans="4:10">
      <c r="D79" t="str">
        <f t="shared" si="2"/>
        <v>الخدمات السحابية - الخدمات السحابية - تنفيذ ودعم السحابة</v>
      </c>
      <c r="E79" t="s">
        <v>99</v>
      </c>
      <c r="F79" t="s">
        <v>99</v>
      </c>
      <c r="I79" t="s">
        <v>394</v>
      </c>
      <c r="J79" s="9" t="s">
        <v>360</v>
      </c>
    </row>
    <row r="80" spans="4:10">
      <c r="D80" t="str">
        <f t="shared" si="2"/>
        <v>الخدمات السحابية - الخدمات السحابية - استشارات سحابية أخرى</v>
      </c>
      <c r="E80" t="s">
        <v>99</v>
      </c>
      <c r="F80" t="s">
        <v>99</v>
      </c>
      <c r="I80" t="s">
        <v>396</v>
      </c>
      <c r="J80" s="9" t="s">
        <v>362</v>
      </c>
    </row>
    <row r="81" spans="4:10">
      <c r="D81" t="str">
        <f t="shared" si="2"/>
        <v xml:space="preserve">الخدمات الاحترافية التقنية - استشارات الاتصالات وتقنية المعلومات  - التحول الاستراتيجي للاتصالات وتقنية المعلومات </v>
      </c>
      <c r="E81" t="s">
        <v>266</v>
      </c>
      <c r="F81" t="s">
        <v>219</v>
      </c>
      <c r="I81" t="s">
        <v>398</v>
      </c>
      <c r="J81" s="9" t="s">
        <v>364</v>
      </c>
    </row>
    <row r="82" spans="4:10">
      <c r="D82" t="str">
        <f t="shared" si="2"/>
        <v>الخدمات الاحترافية التقنية - استشارات الاتصالات وتقنية المعلومات  - تصميم البنية المؤسسية-البنية المعلوماتية</v>
      </c>
      <c r="E82" t="s">
        <v>266</v>
      </c>
      <c r="F82" t="s">
        <v>219</v>
      </c>
      <c r="I82" t="s">
        <v>400</v>
      </c>
      <c r="J82" s="9" t="s">
        <v>365</v>
      </c>
    </row>
    <row r="83" spans="4:10">
      <c r="D83" t="str">
        <f t="shared" si="2"/>
        <v>الخدمات الاحترافية التقنية - استشارات الاتصالات وتقنية المعلومات  - برنامج الاتصالات وتقنية المعلومات وإدارة المشاريع</v>
      </c>
      <c r="E83" t="s">
        <v>266</v>
      </c>
      <c r="F83" t="s">
        <v>219</v>
      </c>
      <c r="I83" t="s">
        <v>402</v>
      </c>
      <c r="J83" s="9" t="s">
        <v>367</v>
      </c>
    </row>
    <row r="84" spans="4:10">
      <c r="D84" t="str">
        <f t="shared" si="2"/>
        <v>الخدمات الاحترافية التقنية - استشارات الاتصالات وتقنية المعلومات  - حلول الاتصالات وتقنية المعلومات والتسليم</v>
      </c>
      <c r="E84" t="s">
        <v>266</v>
      </c>
      <c r="F84" t="s">
        <v>219</v>
      </c>
      <c r="I84" t="s">
        <v>404</v>
      </c>
      <c r="J84" s="9" t="s">
        <v>369</v>
      </c>
    </row>
    <row r="85" spans="4:10">
      <c r="D85" t="str">
        <f t="shared" si="2"/>
        <v>الخدمات الاحترافية التقنية - استشارات الاتصالات وتقنية المعلومات  - لتوظيف في الاتصالات وتقنية المعلومات</v>
      </c>
      <c r="E85" t="s">
        <v>266</v>
      </c>
      <c r="F85" t="s">
        <v>219</v>
      </c>
      <c r="I85" t="s">
        <v>406</v>
      </c>
      <c r="J85" s="9" t="s">
        <v>371</v>
      </c>
    </row>
    <row r="86" spans="4:10">
      <c r="D86" t="str">
        <f t="shared" si="2"/>
        <v>الخدمات الاحترافية التقنية - استشارات الاتصالات وتقنية المعلومات  - تكامل النظم</v>
      </c>
      <c r="E86" t="s">
        <v>266</v>
      </c>
      <c r="F86" t="s">
        <v>219</v>
      </c>
      <c r="I86" t="s">
        <v>408</v>
      </c>
      <c r="J86" s="9" t="s">
        <v>373</v>
      </c>
    </row>
    <row r="87" spans="4:10">
      <c r="D87" t="str">
        <f t="shared" si="2"/>
        <v>الخدمات الاحترافية التقنية - استشارات الاتصالات وتقنية المعلومات  - الاستشارات القانونية</v>
      </c>
      <c r="E87" t="s">
        <v>266</v>
      </c>
      <c r="F87" t="s">
        <v>219</v>
      </c>
      <c r="I87" t="s">
        <v>410</v>
      </c>
      <c r="J87" s="9" t="s">
        <v>375</v>
      </c>
    </row>
    <row r="88" spans="4:10">
      <c r="D88" t="str">
        <f t="shared" si="2"/>
        <v>الخدمات الاحترافية التقنية - استشارات الاتصالات وتقنية المعلومات  - استشارة مالية</v>
      </c>
      <c r="E88" t="s">
        <v>266</v>
      </c>
      <c r="F88" t="s">
        <v>219</v>
      </c>
      <c r="I88" t="s">
        <v>412</v>
      </c>
      <c r="J88" s="9" t="s">
        <v>377</v>
      </c>
    </row>
    <row r="89" spans="4:10">
      <c r="D89" t="str">
        <f t="shared" si="2"/>
        <v>الخدمات الاحترافية التقنية - استشارات الاتصالات وتقنية المعلومات  - استشارات المخاطر</v>
      </c>
      <c r="E89" t="s">
        <v>266</v>
      </c>
      <c r="F89" t="s">
        <v>219</v>
      </c>
      <c r="I89" t="s">
        <v>414</v>
      </c>
      <c r="J89" s="9" t="s">
        <v>381</v>
      </c>
    </row>
    <row r="90" spans="4:10">
      <c r="D90" t="str">
        <f t="shared" si="2"/>
        <v xml:space="preserve">الخدمات الاحترافية التقنية - تدريب الاتصالات وتقنية المعلومات  - أجهزة الاتصالات وتقنية المعلومات </v>
      </c>
      <c r="E90" t="s">
        <v>270</v>
      </c>
      <c r="F90" t="s">
        <v>219</v>
      </c>
      <c r="I90" t="s">
        <v>416</v>
      </c>
      <c r="J90" s="9" t="s">
        <v>383</v>
      </c>
    </row>
    <row r="91" spans="4:10">
      <c r="D91" t="str">
        <f t="shared" si="2"/>
        <v xml:space="preserve">الخدمات الاحترافية التقنية - تدريب الاتصالات وتقنية المعلومات  - برمجيات الاتصالات وتقنية المعلومات </v>
      </c>
      <c r="E91" t="s">
        <v>270</v>
      </c>
      <c r="F91" t="s">
        <v>219</v>
      </c>
      <c r="I91" t="s">
        <v>418</v>
      </c>
      <c r="J91" s="9" t="s">
        <v>385</v>
      </c>
    </row>
    <row r="92" spans="4:10">
      <c r="D92" t="str">
        <f t="shared" si="2"/>
        <v>الخدمات الاحترافية التقنية - تدريب الاتصالات وتقنية المعلومات  - الشبكات والاتصالات</v>
      </c>
      <c r="E92" t="s">
        <v>270</v>
      </c>
      <c r="F92" t="s">
        <v>219</v>
      </c>
      <c r="I92" t="s">
        <v>165</v>
      </c>
      <c r="J92" s="9" t="s">
        <v>387</v>
      </c>
    </row>
    <row r="93" spans="4:10">
      <c r="D93" t="str">
        <f t="shared" si="2"/>
        <v>الخدمات الاحترافية التقنية - تدريب الاتصالات وتقنية المعلومات  - الخدمات السحابية</v>
      </c>
      <c r="E93" t="s">
        <v>270</v>
      </c>
      <c r="F93" t="s">
        <v>219</v>
      </c>
      <c r="I93" t="s">
        <v>99</v>
      </c>
      <c r="J93" s="9" t="s">
        <v>389</v>
      </c>
    </row>
    <row r="94" spans="4:10">
      <c r="D94" t="str">
        <f t="shared" si="2"/>
        <v>الخدمات الاحترافية التقنية - تدريب الاتصالات وتقنية المعلومات  - التقنيات الناشئة والمتقدمة</v>
      </c>
      <c r="E94" t="s">
        <v>270</v>
      </c>
      <c r="F94" t="s">
        <v>219</v>
      </c>
      <c r="I94" t="s">
        <v>226</v>
      </c>
      <c r="J94" s="9" t="s">
        <v>391</v>
      </c>
    </row>
    <row r="95" spans="4:10">
      <c r="D95" t="str">
        <f t="shared" si="2"/>
        <v>الخدمات الاحترافية التقنية - تدريب الاتصالات وتقنية المعلومات  - الأمن</v>
      </c>
      <c r="E95" t="s">
        <v>270</v>
      </c>
      <c r="F95" t="s">
        <v>219</v>
      </c>
      <c r="I95" t="s">
        <v>208</v>
      </c>
      <c r="J95" s="9" t="s">
        <v>393</v>
      </c>
    </row>
    <row r="96" spans="4:10">
      <c r="D96" t="str">
        <f t="shared" si="2"/>
        <v xml:space="preserve">الخدمات الاحترافية التقنية - تدريب الاتصالات وتقنية المعلومات  - سياسات ومعايير الاتصالات وتقنية المعلومات </v>
      </c>
      <c r="E96" t="s">
        <v>270</v>
      </c>
      <c r="F96" t="s">
        <v>219</v>
      </c>
      <c r="I96" t="s">
        <v>424</v>
      </c>
      <c r="J96" s="9" t="s">
        <v>395</v>
      </c>
    </row>
    <row r="97" spans="4:10">
      <c r="D97" t="str">
        <f t="shared" si="2"/>
        <v xml:space="preserve">الخدمات الاحترافية التقنية - تدريب الاتصالات وتقنية المعلومات  - منهجيات الاتصالات وتقنية المعلومات </v>
      </c>
      <c r="E97" t="s">
        <v>270</v>
      </c>
      <c r="F97" t="s">
        <v>219</v>
      </c>
      <c r="I97" t="s">
        <v>426</v>
      </c>
      <c r="J97" s="9" t="s">
        <v>397</v>
      </c>
    </row>
    <row r="98" spans="4:10">
      <c r="D98" t="str">
        <f t="shared" ref="D98:D129" si="3">F98&amp;" - "&amp;E98&amp;" - "&amp;I98</f>
        <v xml:space="preserve">الخدمات الاحترافية التقنية - تدريب الاتصالات وتقنية المعلومات  - اعتمادات / شهادات الاتصالات وتقنية المعلومات </v>
      </c>
      <c r="E98" t="s">
        <v>270</v>
      </c>
      <c r="F98" t="s">
        <v>219</v>
      </c>
      <c r="I98" t="s">
        <v>428</v>
      </c>
      <c r="J98" s="9" t="s">
        <v>399</v>
      </c>
    </row>
    <row r="99" spans="4:10">
      <c r="D99" t="str">
        <f t="shared" si="3"/>
        <v>الخدمات الاحترافية التقنية - الخدمات المدارة للاتصالات وتقنية المعلومات  - خدمات المستخدم النهائي</v>
      </c>
      <c r="E99" t="s">
        <v>273</v>
      </c>
      <c r="F99" t="s">
        <v>219</v>
      </c>
      <c r="I99" t="s">
        <v>430</v>
      </c>
      <c r="J99" s="9" t="s">
        <v>407</v>
      </c>
    </row>
    <row r="100" spans="4:10">
      <c r="D100" t="str">
        <f t="shared" si="3"/>
        <v>الخدمات الاحترافية التقنية - الخدمات المدارة للاتصالات وتقنية المعلومات  - خدمات أجهزة الكمبيوتر المكتبية</v>
      </c>
      <c r="E100" t="s">
        <v>273</v>
      </c>
      <c r="F100" t="s">
        <v>219</v>
      </c>
      <c r="I100" t="s">
        <v>432</v>
      </c>
      <c r="J100" s="9" t="s">
        <v>409</v>
      </c>
    </row>
    <row r="101" spans="4:10">
      <c r="D101" t="str">
        <f t="shared" si="3"/>
        <v>الخدمات الاحترافية التقنية - الخدمات المدارة للاتصالات وتقنية المعلومات  - الخدمات السحابية الهجينة الداخلية</v>
      </c>
      <c r="E101" t="s">
        <v>273</v>
      </c>
      <c r="F101" t="s">
        <v>219</v>
      </c>
      <c r="I101" t="s">
        <v>434</v>
      </c>
      <c r="J101" s="9" t="s">
        <v>411</v>
      </c>
    </row>
    <row r="102" spans="4:10">
      <c r="D102" t="str">
        <f t="shared" si="3"/>
        <v>الخدمات الاحترافية التقنية - الخدمات المدارة للاتصالات وتقنية المعلومات  - مساحة مركز البيانات وإدارة المرافق</v>
      </c>
      <c r="E102" t="s">
        <v>273</v>
      </c>
      <c r="F102" t="s">
        <v>219</v>
      </c>
      <c r="I102" t="s">
        <v>436</v>
      </c>
      <c r="J102" s="9" t="s">
        <v>413</v>
      </c>
    </row>
    <row r="103" spans="4:10">
      <c r="D103" t="str">
        <f t="shared" si="3"/>
        <v>الخدمات الاحترافية التقنية - الخدمات المدارة للاتصالات وتقنية المعلومات  - الخدمات الميدانية (الدعم في الموقع)</v>
      </c>
      <c r="E103" t="s">
        <v>273</v>
      </c>
      <c r="F103" t="s">
        <v>219</v>
      </c>
      <c r="I103" t="s">
        <v>438</v>
      </c>
      <c r="J103" s="9" t="s">
        <v>415</v>
      </c>
    </row>
    <row r="104" spans="4:10">
      <c r="D104" t="str">
        <f t="shared" si="3"/>
        <v>الخدمات الاحترافية التقنية - الخدمات المدارة للاتصالات وتقنية المعلومات  - تطوير التطبيقات</v>
      </c>
      <c r="E104" t="s">
        <v>273</v>
      </c>
      <c r="F104" t="s">
        <v>219</v>
      </c>
      <c r="I104" t="s">
        <v>440</v>
      </c>
      <c r="J104" s="9" t="s">
        <v>417</v>
      </c>
    </row>
    <row r="105" spans="4:10">
      <c r="D105" t="str">
        <f t="shared" si="3"/>
        <v>الخدمات الاحترافية التقنية - الخدمات المدارة للاتصالات وتقنية المعلومات  - خدمات إدارة التطبيقات</v>
      </c>
      <c r="E105" t="s">
        <v>273</v>
      </c>
      <c r="F105" t="s">
        <v>219</v>
      </c>
      <c r="I105" t="s">
        <v>442</v>
      </c>
      <c r="J105" s="9" t="s">
        <v>419</v>
      </c>
    </row>
    <row r="106" spans="4:10">
      <c r="D106" t="str">
        <f t="shared" si="3"/>
        <v>الخدمات الاحترافية التقنية - الخدمات المدارة للاتصالات وتقنية المعلومات  - المشاريع والبرامج</v>
      </c>
      <c r="E106" t="s">
        <v>273</v>
      </c>
      <c r="F106" t="s">
        <v>219</v>
      </c>
      <c r="I106" t="s">
        <v>444</v>
      </c>
      <c r="J106" s="9" t="s">
        <v>420</v>
      </c>
    </row>
    <row r="107" spans="4:10">
      <c r="D107" t="str">
        <f t="shared" si="3"/>
        <v>الخدمات الاحترافية التقنية - الخدمات المدارة للاتصالات وتقنية المعلومات  - خدمات الشبكة</v>
      </c>
      <c r="E107" t="s">
        <v>273</v>
      </c>
      <c r="F107" t="s">
        <v>219</v>
      </c>
      <c r="I107" t="s">
        <v>446</v>
      </c>
      <c r="J107" s="9" t="s">
        <v>421</v>
      </c>
    </row>
    <row r="108" spans="4:10">
      <c r="D108" t="str">
        <f t="shared" si="3"/>
        <v>الخدمات الاحترافية التقنية - الخدمات المدارة للاتصالات وتقنية المعلومات  - (NOC) مركز عمليات الشبكة</v>
      </c>
      <c r="E108" t="s">
        <v>273</v>
      </c>
      <c r="F108" t="s">
        <v>219</v>
      </c>
      <c r="I108" t="s">
        <v>448</v>
      </c>
      <c r="J108" s="9" t="s">
        <v>422</v>
      </c>
    </row>
    <row r="109" spans="4:10">
      <c r="D109" t="str">
        <f t="shared" si="3"/>
        <v>الخدمات الاحترافية التقنية - الخدمات المدارة للاتصالات وتقنية المعلومات  - خدمات الاتصالات</v>
      </c>
      <c r="E109" t="s">
        <v>273</v>
      </c>
      <c r="F109" t="s">
        <v>219</v>
      </c>
      <c r="I109" t="s">
        <v>450</v>
      </c>
      <c r="J109" s="9" t="s">
        <v>423</v>
      </c>
    </row>
    <row r="110" spans="4:10">
      <c r="D110" t="str">
        <f t="shared" si="3"/>
        <v>الخدمات الاحترافية التقنية - الخدمات المدارة للاتصالات وتقنية المعلومات  - خدمات التقنيات الناشئة والمتقدمة</v>
      </c>
      <c r="E110" t="s">
        <v>273</v>
      </c>
      <c r="F110" t="s">
        <v>219</v>
      </c>
      <c r="I110" t="s">
        <v>452</v>
      </c>
      <c r="J110" s="9" t="s">
        <v>425</v>
      </c>
    </row>
    <row r="111" spans="4:10">
      <c r="D111" t="str">
        <f t="shared" si="3"/>
        <v>الخدمات الاحترافية التقنية - الخدمات المدارة للاتصالات وتقنية المعلومات  - خدمات الأمن السيبراني</v>
      </c>
      <c r="E111" t="s">
        <v>273</v>
      </c>
      <c r="F111" t="s">
        <v>219</v>
      </c>
      <c r="I111" t="s">
        <v>318</v>
      </c>
      <c r="J111" s="9" t="s">
        <v>427</v>
      </c>
    </row>
    <row r="112" spans="4:10">
      <c r="D112" t="str">
        <f t="shared" si="3"/>
        <v>التقنيات الناشئة والمتقدمة - الذكاء الاصطناعي (AI) - التطبيقات التفاعلية</v>
      </c>
      <c r="E112" t="s">
        <v>276</v>
      </c>
      <c r="F112" t="s">
        <v>226</v>
      </c>
      <c r="I112" t="s">
        <v>455</v>
      </c>
      <c r="J112" s="9" t="s">
        <v>429</v>
      </c>
    </row>
    <row r="113" spans="4:10">
      <c r="D113" t="str">
        <f t="shared" si="3"/>
        <v>التقنيات الناشئة والمتقدمة - الذكاء الاصطناعي (AI) - مساحة محدودة</v>
      </c>
      <c r="E113" t="s">
        <v>276</v>
      </c>
      <c r="F113" t="s">
        <v>226</v>
      </c>
      <c r="I113" t="s">
        <v>457</v>
      </c>
      <c r="J113" s="9" t="s">
        <v>431</v>
      </c>
    </row>
    <row r="114" spans="4:10">
      <c r="D114" t="str">
        <f t="shared" si="3"/>
        <v>التقنيات الناشئة والمتقدمة - الذكاء الاصطناعي (AI) - نظرية العقل</v>
      </c>
      <c r="E114" t="s">
        <v>276</v>
      </c>
      <c r="F114" t="s">
        <v>226</v>
      </c>
      <c r="I114" t="s">
        <v>459</v>
      </c>
      <c r="J114" s="9" t="s">
        <v>433</v>
      </c>
    </row>
    <row r="115" spans="4:10">
      <c r="D115" t="str">
        <f t="shared" si="3"/>
        <v>التقنيات الناشئة والمتقدمة - علم الروبوتات - الروبوتات المبرمجة مسبقًا</v>
      </c>
      <c r="E115" t="s">
        <v>279</v>
      </c>
      <c r="F115" t="s">
        <v>226</v>
      </c>
      <c r="I115" t="s">
        <v>461</v>
      </c>
      <c r="J115" s="9" t="s">
        <v>435</v>
      </c>
    </row>
    <row r="116" spans="4:10">
      <c r="D116" t="str">
        <f t="shared" si="3"/>
        <v>التقنيات الناشئة والمتقدمة - علم الروبوتات - الهياكل الخارجية</v>
      </c>
      <c r="E116" t="s">
        <v>279</v>
      </c>
      <c r="F116" t="s">
        <v>226</v>
      </c>
      <c r="I116" t="s">
        <v>463</v>
      </c>
      <c r="J116" s="9" t="s">
        <v>437</v>
      </c>
    </row>
    <row r="117" spans="4:10">
      <c r="D117" t="str">
        <f t="shared" si="3"/>
        <v>التقنيات الناشئة والمتقدمة - علم الروبوتات - التعافي من الكوارث والروبوتات الداعمة</v>
      </c>
      <c r="E117" t="s">
        <v>279</v>
      </c>
      <c r="F117" t="s">
        <v>226</v>
      </c>
      <c r="I117" t="s">
        <v>465</v>
      </c>
      <c r="J117" s="9" t="s">
        <v>439</v>
      </c>
    </row>
    <row r="118" spans="4:10">
      <c r="D118" t="str">
        <f t="shared" si="3"/>
        <v>التقنيات الناشئة والمتقدمة - الواقع المعزز / الواقع الافتراضي (AR/VR) - برمجيات الواقع المعزز (AR)</v>
      </c>
      <c r="E118" t="s">
        <v>282</v>
      </c>
      <c r="F118" t="s">
        <v>226</v>
      </c>
      <c r="I118" t="s">
        <v>467</v>
      </c>
      <c r="J118" s="9" t="s">
        <v>441</v>
      </c>
    </row>
    <row r="119" spans="4:10">
      <c r="D119" t="str">
        <f t="shared" si="3"/>
        <v>التقنيات الناشئة والمتقدمة - الواقع المعزز / الواقع الافتراضي (AR/VR) - خدمات الواقع المعزز (AR)</v>
      </c>
      <c r="E119" t="s">
        <v>282</v>
      </c>
      <c r="F119" t="s">
        <v>226</v>
      </c>
      <c r="I119" t="s">
        <v>469</v>
      </c>
      <c r="J119" s="9" t="s">
        <v>443</v>
      </c>
    </row>
    <row r="120" spans="4:10">
      <c r="D120" t="str">
        <f t="shared" si="3"/>
        <v>التقنيات الناشئة والمتقدمة - الواقع المعزز / الواقع الافتراضي (AR/VR) - معدات الواقع الافتراضي (VR)</v>
      </c>
      <c r="E120" t="s">
        <v>282</v>
      </c>
      <c r="F120" t="s">
        <v>226</v>
      </c>
      <c r="I120" t="s">
        <v>471</v>
      </c>
      <c r="J120" s="9" t="s">
        <v>445</v>
      </c>
    </row>
    <row r="121" spans="4:10">
      <c r="D121" t="str">
        <f t="shared" si="3"/>
        <v>التقنيات الناشئة والمتقدمة - البيانات الضخمة - البيانات المنظمة</v>
      </c>
      <c r="E121" t="s">
        <v>285</v>
      </c>
      <c r="F121" t="s">
        <v>226</v>
      </c>
      <c r="I121" t="s">
        <v>473</v>
      </c>
      <c r="J121" s="9" t="s">
        <v>447</v>
      </c>
    </row>
    <row r="122" spans="4:10">
      <c r="D122" t="str">
        <f t="shared" si="3"/>
        <v>التقنيات الناشئة والمتقدمة - البيانات الضخمة - البيانات غير المنظمة</v>
      </c>
      <c r="E122" t="s">
        <v>285</v>
      </c>
      <c r="F122" t="s">
        <v>226</v>
      </c>
      <c r="I122" t="s">
        <v>475</v>
      </c>
      <c r="J122" s="9" t="s">
        <v>449</v>
      </c>
    </row>
    <row r="123" spans="4:10">
      <c r="D123" t="str">
        <f t="shared" si="3"/>
        <v>التقنيات الناشئة والمتقدمة - الفضاء - تقنية الأقمار الصناعية</v>
      </c>
      <c r="E123" t="s">
        <v>288</v>
      </c>
      <c r="F123" t="s">
        <v>226</v>
      </c>
      <c r="I123" t="s">
        <v>477</v>
      </c>
      <c r="J123" s="9" t="s">
        <v>451</v>
      </c>
    </row>
    <row r="124" spans="4:10">
      <c r="D124" t="str">
        <f t="shared" si="3"/>
        <v>التقنيات الناشئة والمتقدمة - الفضاء - تقنية قاذفة الصواريخ</v>
      </c>
      <c r="E124" t="s">
        <v>288</v>
      </c>
      <c r="F124" t="s">
        <v>226</v>
      </c>
      <c r="I124" t="s">
        <v>479</v>
      </c>
      <c r="J124" s="9" t="s">
        <v>453</v>
      </c>
    </row>
    <row r="125" spans="4:10">
      <c r="D125" t="str">
        <f t="shared" si="3"/>
        <v>التقنيات الناشئة والمتقدمة - الفضاء - أبحاث الفضاء</v>
      </c>
      <c r="E125" t="s">
        <v>288</v>
      </c>
      <c r="F125" t="s">
        <v>226</v>
      </c>
      <c r="I125" t="s">
        <v>481</v>
      </c>
      <c r="J125" s="9" t="s">
        <v>454</v>
      </c>
    </row>
    <row r="126" spans="4:10">
      <c r="D126" t="str">
        <f t="shared" si="3"/>
        <v>التقنيات الناشئة والمتقدمة - انترنت الأشياء (IoT) - شبكه عالميه منخفضة الطاقة (LPWAN)</v>
      </c>
      <c r="E126" t="s">
        <v>291</v>
      </c>
      <c r="F126" t="s">
        <v>226</v>
      </c>
      <c r="I126" t="s">
        <v>483</v>
      </c>
      <c r="J126" s="9" t="s">
        <v>456</v>
      </c>
    </row>
    <row r="127" spans="4:10">
      <c r="D127" t="str">
        <f t="shared" si="3"/>
        <v>التقنيات الناشئة والمتقدمة - انترنت الأشياء (IoT) - أجهزة إنترنت الأشياء (IoT)</v>
      </c>
      <c r="E127" t="s">
        <v>291</v>
      </c>
      <c r="F127" t="s">
        <v>226</v>
      </c>
      <c r="I127" t="s">
        <v>485</v>
      </c>
      <c r="J127" s="9" t="s">
        <v>458</v>
      </c>
    </row>
    <row r="128" spans="4:10">
      <c r="D128" t="str">
        <f t="shared" si="3"/>
        <v>التقنيات الناشئة والمتقدمة - انترنت الأشياء (IoT) - برمجيات إنترنت الأشياء (IoT)</v>
      </c>
      <c r="E128" t="s">
        <v>291</v>
      </c>
      <c r="F128" t="s">
        <v>226</v>
      </c>
      <c r="I128" t="s">
        <v>487</v>
      </c>
      <c r="J128" s="9" t="s">
        <v>460</v>
      </c>
    </row>
    <row r="129" spans="4:10">
      <c r="D129" t="str">
        <f t="shared" si="3"/>
        <v>التقنيات الناشئة والمتقدمة - انترنت الأشياء (IoT) - تصميم إنترنت الأشياء (IoT)</v>
      </c>
      <c r="E129" t="s">
        <v>291</v>
      </c>
      <c r="F129" t="s">
        <v>226</v>
      </c>
      <c r="I129" t="s">
        <v>489</v>
      </c>
      <c r="J129" s="9" t="s">
        <v>462</v>
      </c>
    </row>
    <row r="130" spans="4:10">
      <c r="D130" t="str">
        <f t="shared" ref="D130:D161" si="4">F130&amp;" - "&amp;E130&amp;" - "&amp;I130</f>
        <v>التقنيات الناشئة والمتقدمة - آلات النانو - حلول تقنية النانو</v>
      </c>
      <c r="E130" t="s">
        <v>294</v>
      </c>
      <c r="F130" t="s">
        <v>226</v>
      </c>
      <c r="I130" t="s">
        <v>491</v>
      </c>
      <c r="J130" s="9" t="s">
        <v>464</v>
      </c>
    </row>
    <row r="131" spans="4:10">
      <c r="D131" t="str">
        <f t="shared" si="4"/>
        <v>التقنيات الناشئة والمتقدمة - آلات النانو - تطوير آلات النانو</v>
      </c>
      <c r="E131" t="s">
        <v>294</v>
      </c>
      <c r="F131" t="s">
        <v>226</v>
      </c>
      <c r="I131" t="s">
        <v>493</v>
      </c>
      <c r="J131" s="9" t="s">
        <v>466</v>
      </c>
    </row>
    <row r="132" spans="4:10">
      <c r="D132" t="str">
        <f t="shared" si="4"/>
        <v>التقنيات الناشئة والمتقدمة - حوسبة الكمية - أجهزة الحوسبة الكمية</v>
      </c>
      <c r="E132" t="s">
        <v>297</v>
      </c>
      <c r="F132" t="s">
        <v>226</v>
      </c>
      <c r="I132" t="s">
        <v>495</v>
      </c>
      <c r="J132" s="9" t="s">
        <v>468</v>
      </c>
    </row>
    <row r="133" spans="4:10">
      <c r="D133" t="str">
        <f t="shared" si="4"/>
        <v xml:space="preserve">التقنيات الناشئة والمتقدمة - حوسبة الكمية - خدمات الحوسبة الكمية </v>
      </c>
      <c r="E133" t="s">
        <v>297</v>
      </c>
      <c r="F133" t="s">
        <v>226</v>
      </c>
      <c r="I133" t="s">
        <v>497</v>
      </c>
      <c r="J133" s="9" t="s">
        <v>470</v>
      </c>
    </row>
    <row r="134" spans="4:10">
      <c r="D134" t="str">
        <f t="shared" si="4"/>
        <v>التقنيات الناشئة والمتقدمة - قواعد البيانات الموزعة - قاعدة البيانات المتسلسلة</v>
      </c>
      <c r="E134" t="s">
        <v>300</v>
      </c>
      <c r="F134" t="s">
        <v>226</v>
      </c>
      <c r="I134" t="s">
        <v>499</v>
      </c>
      <c r="J134" s="9" t="s">
        <v>472</v>
      </c>
    </row>
    <row r="135" spans="4:10">
      <c r="D135" t="str">
        <f t="shared" si="4"/>
        <v xml:space="preserve">التقنيات الناشئة والمتقدمة - التلعيب - بنية برامج التلعيب </v>
      </c>
      <c r="E135" t="s">
        <v>303</v>
      </c>
      <c r="F135" t="s">
        <v>226</v>
      </c>
      <c r="I135" t="s">
        <v>501</v>
      </c>
      <c r="J135" s="9" t="s">
        <v>474</v>
      </c>
    </row>
    <row r="136" spans="4:10">
      <c r="D136" t="str">
        <f t="shared" si="4"/>
        <v>التقنيات الناشئة والمتقدمة - التلعيب - محتوى برامج التلعيب</v>
      </c>
      <c r="E136" t="s">
        <v>303</v>
      </c>
      <c r="F136" t="s">
        <v>226</v>
      </c>
      <c r="I136" t="s">
        <v>503</v>
      </c>
      <c r="J136" s="9" t="s">
        <v>476</v>
      </c>
    </row>
    <row r="137" spans="4:10">
      <c r="D137" t="str">
        <f t="shared" si="4"/>
        <v>التقنيات الناشئة والمتقدمة - أتمتة العمليات الروبوتية (RPA) - برمجيات أتمتة العمليات الروبوتية (RPA)</v>
      </c>
      <c r="E137" t="s">
        <v>306</v>
      </c>
      <c r="F137" t="s">
        <v>226</v>
      </c>
      <c r="I137" t="s">
        <v>505</v>
      </c>
      <c r="J137" s="9" t="s">
        <v>478</v>
      </c>
    </row>
    <row r="138" spans="4:10">
      <c r="D138" t="str">
        <f t="shared" si="4"/>
        <v>التقنيات الناشئة والمتقدمة - حوسبة الحواف (التضبيب) - السحابة الطرفية</v>
      </c>
      <c r="E138" t="s">
        <v>309</v>
      </c>
      <c r="F138" t="s">
        <v>226</v>
      </c>
      <c r="I138" t="s">
        <v>507</v>
      </c>
      <c r="J138" s="9" t="s">
        <v>480</v>
      </c>
    </row>
    <row r="139" spans="4:10">
      <c r="D139" t="str">
        <f t="shared" si="4"/>
        <v>التقنيات الناشئة والمتقدمة - حوسبة الحواف (التضبيب) - أجهزة النفاذ والتوجية الشبكي</v>
      </c>
      <c r="E139" t="s">
        <v>309</v>
      </c>
      <c r="F139" t="s">
        <v>226</v>
      </c>
      <c r="I139" t="s">
        <v>509</v>
      </c>
      <c r="J139" s="9" t="s">
        <v>482</v>
      </c>
    </row>
    <row r="140" spans="4:10">
      <c r="D140" t="str">
        <f t="shared" si="4"/>
        <v>التقنيات الناشئة والمتقدمة - حوسبة الحواف (التضبيب) - حوسبة الحواف</v>
      </c>
      <c r="E140" t="s">
        <v>309</v>
      </c>
      <c r="F140" t="s">
        <v>226</v>
      </c>
      <c r="I140" t="s">
        <v>511</v>
      </c>
      <c r="J140" s="9" t="s">
        <v>484</v>
      </c>
    </row>
    <row r="141" spans="4:10">
      <c r="D141" t="str">
        <f t="shared" si="4"/>
        <v>التقنيات الناشئة والمتقدمة - حوسبة الحواف (التضبيب) - أجهزة الاستشعار الطرفية</v>
      </c>
      <c r="E141" t="s">
        <v>309</v>
      </c>
      <c r="F141" t="s">
        <v>226</v>
      </c>
      <c r="I141" t="s">
        <v>513</v>
      </c>
      <c r="J141" s="9" t="s">
        <v>486</v>
      </c>
    </row>
    <row r="142" spans="4:10">
      <c r="D142" t="str">
        <f t="shared" si="4"/>
        <v>التقنيات الناشئة والمتقدمة - حوسبة الحواف (التضبيب) - البيئات الافتراضية (VE)</v>
      </c>
      <c r="E142" t="s">
        <v>309</v>
      </c>
      <c r="F142" t="s">
        <v>226</v>
      </c>
      <c r="I142" t="s">
        <v>515</v>
      </c>
      <c r="J142" s="9" t="s">
        <v>488</v>
      </c>
    </row>
    <row r="143" spans="4:10">
      <c r="D143" t="str">
        <f t="shared" si="4"/>
        <v>التقنيات الناشئة والمتقدمة - التقنية التي يمكن لباسها - الأجهزة الشخصية</v>
      </c>
      <c r="E143" t="s">
        <v>313</v>
      </c>
      <c r="F143" t="s">
        <v>226</v>
      </c>
      <c r="I143" t="s">
        <v>517</v>
      </c>
      <c r="J143" s="9" t="s">
        <v>490</v>
      </c>
    </row>
    <row r="144" spans="4:10">
      <c r="D144" t="str">
        <f t="shared" si="4"/>
        <v>الأمن - أجهزة الأمن - الأجهزة البيومترية</v>
      </c>
      <c r="E144" t="s">
        <v>315</v>
      </c>
      <c r="F144" t="s">
        <v>208</v>
      </c>
      <c r="I144" t="s">
        <v>519</v>
      </c>
      <c r="J144" s="9" t="s">
        <v>492</v>
      </c>
    </row>
    <row r="145" spans="4:10">
      <c r="D145" t="str">
        <f t="shared" si="4"/>
        <v>الأمن - أجهزة الأمن - الأجهزة الغير بيومترية</v>
      </c>
      <c r="E145" t="s">
        <v>315</v>
      </c>
      <c r="F145" t="s">
        <v>208</v>
      </c>
      <c r="I145" t="s">
        <v>521</v>
      </c>
      <c r="J145" s="9" t="s">
        <v>494</v>
      </c>
    </row>
    <row r="146" spans="4:10">
      <c r="D146" t="str">
        <f t="shared" si="4"/>
        <v>الأمن - أجهزة الأمن - معدات أمن الشبكات</v>
      </c>
      <c r="E146" t="s">
        <v>315</v>
      </c>
      <c r="F146" t="s">
        <v>208</v>
      </c>
      <c r="I146" t="s">
        <v>523</v>
      </c>
      <c r="J146" s="9" t="s">
        <v>496</v>
      </c>
    </row>
    <row r="147" spans="4:10">
      <c r="D147" t="str">
        <f t="shared" si="4"/>
        <v>الأمن - أجهزة الأمن - خدمات أجهزة الأمن</v>
      </c>
      <c r="E147" t="s">
        <v>315</v>
      </c>
      <c r="F147" t="s">
        <v>208</v>
      </c>
      <c r="I147" t="s">
        <v>525</v>
      </c>
      <c r="J147" s="9" t="s">
        <v>498</v>
      </c>
    </row>
    <row r="148" spans="4:10">
      <c r="D148" t="str">
        <f t="shared" si="4"/>
        <v>الأمن - خدمات الأمن السيبراني - تقييم بيئة الأمن السيبراني</v>
      </c>
      <c r="E148" t="s">
        <v>318</v>
      </c>
      <c r="F148" t="s">
        <v>208</v>
      </c>
      <c r="I148" t="s">
        <v>527</v>
      </c>
      <c r="J148" s="9" t="s">
        <v>500</v>
      </c>
    </row>
    <row r="149" spans="4:10">
      <c r="D149" t="str">
        <f t="shared" si="4"/>
        <v>الأمن - خدمات الأمن السيبراني - الاستجابة للحوادث والطب الشرعي</v>
      </c>
      <c r="E149" t="s">
        <v>318</v>
      </c>
      <c r="F149" t="s">
        <v>208</v>
      </c>
      <c r="I149" t="s">
        <v>529</v>
      </c>
      <c r="J149" s="9" t="s">
        <v>502</v>
      </c>
    </row>
    <row r="150" spans="4:10">
      <c r="D150" t="str">
        <f t="shared" si="4"/>
        <v>الأمن - خدمات الأمن السيبراني - خدمات إدارة المخاطر</v>
      </c>
      <c r="E150" t="s">
        <v>318</v>
      </c>
      <c r="F150" t="s">
        <v>208</v>
      </c>
      <c r="I150" t="s">
        <v>531</v>
      </c>
      <c r="J150" s="9" t="s">
        <v>504</v>
      </c>
    </row>
    <row r="151" spans="4:10">
      <c r="D151" t="str">
        <f t="shared" si="4"/>
        <v>الأمن - خدمات الأمن السيبراني - خدمة التعافي من الكوارث واستمرارية العمليات</v>
      </c>
      <c r="E151" t="s">
        <v>318</v>
      </c>
      <c r="F151" t="s">
        <v>208</v>
      </c>
      <c r="I151" t="s">
        <v>533</v>
      </c>
      <c r="J151" s="9" t="s">
        <v>506</v>
      </c>
    </row>
    <row r="152" spans="4:10">
      <c r="D152" t="str">
        <f t="shared" si="4"/>
        <v>الأمن - خدمات الأمن السيبراني - خدمات أمن البيانات</v>
      </c>
      <c r="E152" t="s">
        <v>318</v>
      </c>
      <c r="F152" t="s">
        <v>208</v>
      </c>
      <c r="I152" t="s">
        <v>535</v>
      </c>
      <c r="J152" s="9" t="s">
        <v>508</v>
      </c>
    </row>
    <row r="153" spans="4:10">
      <c r="D153" t="str">
        <f t="shared" si="4"/>
        <v>الأمن - خدمات الأمن السيبراني - خدمات الأمن السيبراني المُدارة</v>
      </c>
      <c r="E153" t="s">
        <v>318</v>
      </c>
      <c r="F153" t="s">
        <v>208</v>
      </c>
      <c r="I153" t="s">
        <v>537</v>
      </c>
      <c r="J153" s="9" t="s">
        <v>510</v>
      </c>
    </row>
    <row r="154" spans="4:10">
      <c r="D154" t="str">
        <f t="shared" si="4"/>
        <v>الأمن - خدمات الأمن السيبراني - استراتيجية الأمن السيبراني</v>
      </c>
      <c r="E154" t="s">
        <v>318</v>
      </c>
      <c r="F154" t="s">
        <v>208</v>
      </c>
      <c r="I154" t="s">
        <v>539</v>
      </c>
      <c r="J154" s="9" t="s">
        <v>512</v>
      </c>
    </row>
    <row r="155" spans="4:10">
      <c r="D155" t="str">
        <f t="shared" si="4"/>
        <v>الأمن - خدمات الأمن السيبراني - خدمات الأمن السيبراني الأخرى</v>
      </c>
      <c r="E155" t="s">
        <v>318</v>
      </c>
      <c r="F155" t="s">
        <v>208</v>
      </c>
      <c r="I155" t="s">
        <v>541</v>
      </c>
      <c r="J155" s="9" t="s">
        <v>514</v>
      </c>
    </row>
    <row r="156" spans="4:10">
      <c r="D156" t="str">
        <f t="shared" si="4"/>
        <v>الأمن - خدمات الأمن السيبراني - خدمات التدريب على الأمن السيبراني</v>
      </c>
      <c r="E156" t="s">
        <v>318</v>
      </c>
      <c r="F156" t="s">
        <v>208</v>
      </c>
      <c r="I156" t="s">
        <v>543</v>
      </c>
      <c r="J156" s="9" t="s">
        <v>516</v>
      </c>
    </row>
    <row r="157" spans="4:10">
      <c r="D157" t="str">
        <f t="shared" si="4"/>
        <v>الأمن - برمجيات الأمن السيبراني - الأمن السحابي</v>
      </c>
      <c r="E157" t="s">
        <v>321</v>
      </c>
      <c r="F157" t="s">
        <v>208</v>
      </c>
      <c r="I157" t="s">
        <v>545</v>
      </c>
      <c r="J157" s="9" t="s">
        <v>518</v>
      </c>
    </row>
    <row r="158" spans="4:10">
      <c r="D158" t="str">
        <f t="shared" si="4"/>
        <v>الأمن - برمجيات الأمن السيبراني - أمن الشبكة</v>
      </c>
      <c r="E158" t="s">
        <v>321</v>
      </c>
      <c r="F158" t="s">
        <v>208</v>
      </c>
      <c r="I158" t="s">
        <v>547</v>
      </c>
      <c r="J158" s="9" t="s">
        <v>520</v>
      </c>
    </row>
    <row r="159" spans="4:10">
      <c r="D159" t="str">
        <f t="shared" si="4"/>
        <v>الأمن - برمجيات الأمن السيبراني - الأمن السيبراني للبنية التحتية الحيوية</v>
      </c>
      <c r="E159" t="s">
        <v>321</v>
      </c>
      <c r="F159" t="s">
        <v>208</v>
      </c>
      <c r="I159" t="s">
        <v>549</v>
      </c>
      <c r="J159" s="9" t="s">
        <v>522</v>
      </c>
    </row>
    <row r="160" spans="4:10">
      <c r="D160" t="str">
        <f t="shared" si="4"/>
        <v>الأمن - برمجيات الأمن السيبراني - أمن التطبيقات</v>
      </c>
      <c r="E160" t="s">
        <v>321</v>
      </c>
      <c r="F160" t="s">
        <v>208</v>
      </c>
      <c r="I160" t="s">
        <v>551</v>
      </c>
      <c r="J160" s="9" t="s">
        <v>524</v>
      </c>
    </row>
    <row r="161" spans="4:10">
      <c r="D161" t="str">
        <f t="shared" si="4"/>
        <v>الأمن - برمجيات الأمن السيبراني - خدمات برمجيات الأمن السيبراني</v>
      </c>
      <c r="E161" t="s">
        <v>321</v>
      </c>
      <c r="F161" t="s">
        <v>208</v>
      </c>
      <c r="I161" t="s">
        <v>553</v>
      </c>
      <c r="J161" s="9" t="s">
        <v>526</v>
      </c>
    </row>
    <row r="162" spans="4:10">
      <c r="J162" s="9" t="s">
        <v>528</v>
      </c>
    </row>
    <row r="163" spans="4:10">
      <c r="J163" s="9" t="s">
        <v>530</v>
      </c>
    </row>
    <row r="164" spans="4:10">
      <c r="J164" s="9" t="s">
        <v>532</v>
      </c>
    </row>
    <row r="165" spans="4:10">
      <c r="J165" s="9" t="s">
        <v>534</v>
      </c>
    </row>
    <row r="166" spans="4:10">
      <c r="J166" s="9" t="s">
        <v>536</v>
      </c>
    </row>
    <row r="167" spans="4:10">
      <c r="J167" s="9" t="s">
        <v>538</v>
      </c>
    </row>
    <row r="168" spans="4:10">
      <c r="J168" s="9" t="s">
        <v>540</v>
      </c>
    </row>
    <row r="169" spans="4:10">
      <c r="J169" s="9" t="s">
        <v>542</v>
      </c>
    </row>
    <row r="170" spans="4:10">
      <c r="J170" s="9" t="s">
        <v>544</v>
      </c>
    </row>
    <row r="171" spans="4:10">
      <c r="J171" s="9" t="s">
        <v>548</v>
      </c>
    </row>
    <row r="172" spans="4:10">
      <c r="J172" s="9" t="s">
        <v>550</v>
      </c>
    </row>
    <row r="173" spans="4:10">
      <c r="J173" s="9" t="s">
        <v>552</v>
      </c>
    </row>
    <row r="174" spans="4:10">
      <c r="J174" s="9" t="s">
        <v>554</v>
      </c>
    </row>
    <row r="175" spans="4:10">
      <c r="J175" s="9" t="s">
        <v>555</v>
      </c>
    </row>
    <row r="176" spans="4:10">
      <c r="J176" s="9" t="s">
        <v>557</v>
      </c>
    </row>
    <row r="177" spans="10:10">
      <c r="J177" s="9" t="s">
        <v>558</v>
      </c>
    </row>
    <row r="178" spans="10:10">
      <c r="J178" s="9" t="s">
        <v>559</v>
      </c>
    </row>
    <row r="179" spans="10:10">
      <c r="J179" s="9" t="s">
        <v>560</v>
      </c>
    </row>
    <row r="180" spans="10:10">
      <c r="J180" s="9" t="s">
        <v>561</v>
      </c>
    </row>
    <row r="181" spans="10:10">
      <c r="J181" s="9" t="s">
        <v>562</v>
      </c>
    </row>
    <row r="182" spans="10:10">
      <c r="J182" s="9" t="s">
        <v>563</v>
      </c>
    </row>
    <row r="183" spans="10:10">
      <c r="J183" s="9" t="s">
        <v>564</v>
      </c>
    </row>
    <row r="184" spans="10:10">
      <c r="J184" s="9" t="s">
        <v>565</v>
      </c>
    </row>
    <row r="185" spans="10:10">
      <c r="J185" s="9" t="s">
        <v>566</v>
      </c>
    </row>
    <row r="186" spans="10:10">
      <c r="J186" s="9" t="s">
        <v>567</v>
      </c>
    </row>
    <row r="187" spans="10:10">
      <c r="J187" s="9" t="s">
        <v>568</v>
      </c>
    </row>
    <row r="188" spans="10:10">
      <c r="J188" s="9" t="s">
        <v>569</v>
      </c>
    </row>
    <row r="189" spans="10:10">
      <c r="J189" s="9" t="s">
        <v>570</v>
      </c>
    </row>
    <row r="190" spans="10:10">
      <c r="J190" s="9" t="s">
        <v>571</v>
      </c>
    </row>
    <row r="191" spans="10:10">
      <c r="J191" s="9" t="s">
        <v>572</v>
      </c>
    </row>
    <row r="192" spans="10:10">
      <c r="J192" s="9" t="s">
        <v>573</v>
      </c>
    </row>
    <row r="193" spans="10:10">
      <c r="J193" s="9" t="s">
        <v>574</v>
      </c>
    </row>
    <row r="194" spans="10:10">
      <c r="J194" s="9" t="s">
        <v>575</v>
      </c>
    </row>
    <row r="195" spans="10:10">
      <c r="J195" s="9" t="s">
        <v>576</v>
      </c>
    </row>
    <row r="196" spans="10:10">
      <c r="J196" s="9" t="s">
        <v>577</v>
      </c>
    </row>
    <row r="197" spans="10:10">
      <c r="J197" s="9" t="s">
        <v>578</v>
      </c>
    </row>
    <row r="198" spans="10:10">
      <c r="J198" s="9" t="s">
        <v>579</v>
      </c>
    </row>
    <row r="199" spans="10:10">
      <c r="J199" s="9" t="s">
        <v>580</v>
      </c>
    </row>
    <row r="200" spans="10:10">
      <c r="J200" s="9" t="s">
        <v>581</v>
      </c>
    </row>
    <row r="201" spans="10:10">
      <c r="J201" s="9" t="s">
        <v>582</v>
      </c>
    </row>
    <row r="202" spans="10:10">
      <c r="J202" s="9" t="s">
        <v>583</v>
      </c>
    </row>
    <row r="203" spans="10:10">
      <c r="J203" s="9" t="s">
        <v>584</v>
      </c>
    </row>
    <row r="204" spans="10:10">
      <c r="J204" s="9" t="s">
        <v>585</v>
      </c>
    </row>
    <row r="205" spans="10:10">
      <c r="J205" s="9" t="s">
        <v>586</v>
      </c>
    </row>
    <row r="206" spans="10:10">
      <c r="J206" s="9" t="s">
        <v>587</v>
      </c>
    </row>
    <row r="207" spans="10:10">
      <c r="J207" s="9" t="s">
        <v>588</v>
      </c>
    </row>
    <row r="208" spans="10:10">
      <c r="J208" s="9" t="s">
        <v>589</v>
      </c>
    </row>
    <row r="209" spans="10:10">
      <c r="J209" s="9" t="s">
        <v>590</v>
      </c>
    </row>
    <row r="210" spans="10:10">
      <c r="J210" s="9" t="s">
        <v>591</v>
      </c>
    </row>
    <row r="211" spans="10:10">
      <c r="J211" s="9" t="s">
        <v>592</v>
      </c>
    </row>
    <row r="212" spans="10:10">
      <c r="J212" s="9" t="s">
        <v>593</v>
      </c>
    </row>
    <row r="213" spans="10:10">
      <c r="J213" s="9" t="s">
        <v>594</v>
      </c>
    </row>
    <row r="214" spans="10:10">
      <c r="J214" s="9" t="s">
        <v>595</v>
      </c>
    </row>
    <row r="215" spans="10:10">
      <c r="J215" s="9" t="s">
        <v>596</v>
      </c>
    </row>
    <row r="216" spans="10:10">
      <c r="J216" s="9" t="s">
        <v>597</v>
      </c>
    </row>
    <row r="217" spans="10:10">
      <c r="J217" s="9" t="s">
        <v>598</v>
      </c>
    </row>
    <row r="218" spans="10:10">
      <c r="J218" s="9" t="s">
        <v>599</v>
      </c>
    </row>
    <row r="219" spans="10:10">
      <c r="J219" s="9" t="s">
        <v>600</v>
      </c>
    </row>
    <row r="220" spans="10:10">
      <c r="J220" s="9" t="s">
        <v>601</v>
      </c>
    </row>
    <row r="221" spans="10:10">
      <c r="J221" s="9" t="s">
        <v>602</v>
      </c>
    </row>
    <row r="222" spans="10:10">
      <c r="J222" s="9" t="s">
        <v>603</v>
      </c>
    </row>
    <row r="223" spans="10:10">
      <c r="J223" s="9" t="s">
        <v>604</v>
      </c>
    </row>
    <row r="224" spans="10:10">
      <c r="J224" s="9" t="s">
        <v>605</v>
      </c>
    </row>
    <row r="225" spans="10:10">
      <c r="J225" s="9" t="s">
        <v>606</v>
      </c>
    </row>
    <row r="226" spans="10:10">
      <c r="J226" s="9" t="s">
        <v>607</v>
      </c>
    </row>
    <row r="227" spans="10:10">
      <c r="J227" s="9" t="s">
        <v>608</v>
      </c>
    </row>
    <row r="228" spans="10:10">
      <c r="J228" s="9" t="s">
        <v>609</v>
      </c>
    </row>
    <row r="229" spans="10:10">
      <c r="J229" s="9" t="s">
        <v>610</v>
      </c>
    </row>
    <row r="230" spans="10:10">
      <c r="J230" s="9" t="s">
        <v>611</v>
      </c>
    </row>
    <row r="231" spans="10:10">
      <c r="J231" s="9" t="s">
        <v>612</v>
      </c>
    </row>
    <row r="232" spans="10:10">
      <c r="J232" s="9" t="s">
        <v>613</v>
      </c>
    </row>
    <row r="233" spans="10:10">
      <c r="J233" s="9" t="s">
        <v>614</v>
      </c>
    </row>
    <row r="234" spans="10:10">
      <c r="J234" s="9" t="s">
        <v>615</v>
      </c>
    </row>
    <row r="235" spans="10:10">
      <c r="J235" s="9" t="s">
        <v>616</v>
      </c>
    </row>
    <row r="236" spans="10:10">
      <c r="J236" s="9" t="s">
        <v>617</v>
      </c>
    </row>
    <row r="237" spans="10:10">
      <c r="J237" s="9" t="s">
        <v>618</v>
      </c>
    </row>
    <row r="238" spans="10:10">
      <c r="J238" s="9" t="s">
        <v>619</v>
      </c>
    </row>
    <row r="239" spans="10:10">
      <c r="J239" s="9" t="s">
        <v>620</v>
      </c>
    </row>
    <row r="240" spans="10:10">
      <c r="J240" s="9" t="s">
        <v>621</v>
      </c>
    </row>
    <row r="241" spans="10:10">
      <c r="J241" s="9" t="s">
        <v>622</v>
      </c>
    </row>
    <row r="242" spans="10:10">
      <c r="J242" s="9" t="s">
        <v>623</v>
      </c>
    </row>
    <row r="243" spans="10:10">
      <c r="J243" s="9" t="s">
        <v>624</v>
      </c>
    </row>
    <row r="244" spans="10:10">
      <c r="J244" s="9" t="s">
        <v>625</v>
      </c>
    </row>
    <row r="245" spans="10:10">
      <c r="J245" s="9" t="s">
        <v>626</v>
      </c>
    </row>
    <row r="246" spans="10:10">
      <c r="J246" s="9" t="s">
        <v>627</v>
      </c>
    </row>
    <row r="247" spans="10:10">
      <c r="J247" s="9" t="s">
        <v>628</v>
      </c>
    </row>
    <row r="248" spans="10:10">
      <c r="J248" s="9" t="s">
        <v>629</v>
      </c>
    </row>
    <row r="249" spans="10:10">
      <c r="J249" s="9" t="s">
        <v>630</v>
      </c>
    </row>
    <row r="250" spans="10:10">
      <c r="J250" s="9" t="s">
        <v>631</v>
      </c>
    </row>
    <row r="251" spans="10:10">
      <c r="J251" s="9" t="s">
        <v>632</v>
      </c>
    </row>
    <row r="252" spans="10:10">
      <c r="J252" s="9" t="s">
        <v>633</v>
      </c>
    </row>
    <row r="253" spans="10:10">
      <c r="J253" s="9" t="s">
        <v>634</v>
      </c>
    </row>
    <row r="254" spans="10:10">
      <c r="J254" s="9" t="s">
        <v>635</v>
      </c>
    </row>
    <row r="255" spans="10:10">
      <c r="J255" s="9" t="s">
        <v>636</v>
      </c>
    </row>
    <row r="256" spans="10:10">
      <c r="J256" s="9" t="s">
        <v>637</v>
      </c>
    </row>
    <row r="257" spans="10:10">
      <c r="J257" s="9" t="s">
        <v>638</v>
      </c>
    </row>
    <row r="258" spans="10:10">
      <c r="J258" s="9" t="s">
        <v>639</v>
      </c>
    </row>
    <row r="259" spans="10:10">
      <c r="J259" s="9" t="s">
        <v>640</v>
      </c>
    </row>
    <row r="260" spans="10:10">
      <c r="J260" s="9" t="s">
        <v>641</v>
      </c>
    </row>
    <row r="261" spans="10:10">
      <c r="J261" s="9" t="s">
        <v>642</v>
      </c>
    </row>
    <row r="262" spans="10:10">
      <c r="J262" s="9" t="s">
        <v>643</v>
      </c>
    </row>
    <row r="263" spans="10:10">
      <c r="J263" s="9" t="s">
        <v>644</v>
      </c>
    </row>
    <row r="264" spans="10:10">
      <c r="J264" s="9" t="s">
        <v>645</v>
      </c>
    </row>
    <row r="265" spans="10:10">
      <c r="J265" s="9" t="s">
        <v>646</v>
      </c>
    </row>
    <row r="266" spans="10:10">
      <c r="J266" s="9" t="s">
        <v>647</v>
      </c>
    </row>
    <row r="267" spans="10:10">
      <c r="J267" s="9" t="s">
        <v>648</v>
      </c>
    </row>
    <row r="268" spans="10:10">
      <c r="J268" s="9" t="s">
        <v>649</v>
      </c>
    </row>
    <row r="269" spans="10:10">
      <c r="J269" s="9" t="s">
        <v>650</v>
      </c>
    </row>
    <row r="270" spans="10:10">
      <c r="J270" s="9" t="s">
        <v>651</v>
      </c>
    </row>
    <row r="271" spans="10:10">
      <c r="J271" s="9" t="s">
        <v>652</v>
      </c>
    </row>
    <row r="272" spans="10:10">
      <c r="J272" s="9" t="s">
        <v>653</v>
      </c>
    </row>
    <row r="273" spans="10:10">
      <c r="J273" s="9" t="s">
        <v>654</v>
      </c>
    </row>
    <row r="274" spans="10:10">
      <c r="J274" s="9" t="s">
        <v>655</v>
      </c>
    </row>
    <row r="275" spans="10:10">
      <c r="J275" s="9" t="s">
        <v>656</v>
      </c>
    </row>
    <row r="276" spans="10:10">
      <c r="J276" s="9" t="s">
        <v>657</v>
      </c>
    </row>
    <row r="277" spans="10:10">
      <c r="J277" s="9" t="s">
        <v>658</v>
      </c>
    </row>
    <row r="278" spans="10:10">
      <c r="J278" s="9" t="s">
        <v>659</v>
      </c>
    </row>
    <row r="279" spans="10:10">
      <c r="J279" s="9" t="s">
        <v>660</v>
      </c>
    </row>
    <row r="280" spans="10:10">
      <c r="J280" s="9" t="s">
        <v>661</v>
      </c>
    </row>
    <row r="281" spans="10:10">
      <c r="J281" s="9" t="s">
        <v>662</v>
      </c>
    </row>
    <row r="282" spans="10:10">
      <c r="J282" s="9" t="s">
        <v>663</v>
      </c>
    </row>
    <row r="283" spans="10:10">
      <c r="J283" s="9" t="s">
        <v>664</v>
      </c>
    </row>
    <row r="284" spans="10:10">
      <c r="J284" s="9" t="s">
        <v>665</v>
      </c>
    </row>
    <row r="285" spans="10:10">
      <c r="J285" s="9" t="s">
        <v>666</v>
      </c>
    </row>
    <row r="286" spans="10:10">
      <c r="J286" s="9" t="s">
        <v>667</v>
      </c>
    </row>
    <row r="287" spans="10:10">
      <c r="J287" s="9" t="s">
        <v>668</v>
      </c>
    </row>
    <row r="288" spans="10:10">
      <c r="J288" s="9" t="s">
        <v>669</v>
      </c>
    </row>
    <row r="289" spans="10:10">
      <c r="J289" s="9" t="s">
        <v>670</v>
      </c>
    </row>
    <row r="290" spans="10:10">
      <c r="J290" s="9" t="s">
        <v>671</v>
      </c>
    </row>
    <row r="291" spans="10:10">
      <c r="J291" s="9" t="s">
        <v>672</v>
      </c>
    </row>
    <row r="292" spans="10:10">
      <c r="J292" s="9" t="s">
        <v>673</v>
      </c>
    </row>
    <row r="293" spans="10:10">
      <c r="J293" s="9" t="s">
        <v>674</v>
      </c>
    </row>
    <row r="294" spans="10:10">
      <c r="J294" s="9" t="s">
        <v>675</v>
      </c>
    </row>
    <row r="295" spans="10:10">
      <c r="J295" s="9" t="s">
        <v>676</v>
      </c>
    </row>
    <row r="296" spans="10:10">
      <c r="J296" s="9" t="s">
        <v>677</v>
      </c>
    </row>
    <row r="297" spans="10:10">
      <c r="J297" s="9" t="s">
        <v>678</v>
      </c>
    </row>
    <row r="298" spans="10:10">
      <c r="J298" s="9" t="s">
        <v>679</v>
      </c>
    </row>
    <row r="299" spans="10:10">
      <c r="J299" s="9" t="s">
        <v>680</v>
      </c>
    </row>
    <row r="300" spans="10:10">
      <c r="J300" s="9" t="s">
        <v>681</v>
      </c>
    </row>
    <row r="301" spans="10:10">
      <c r="J301" s="9" t="s">
        <v>682</v>
      </c>
    </row>
    <row r="302" spans="10:10">
      <c r="J302" s="9" t="s">
        <v>683</v>
      </c>
    </row>
    <row r="303" spans="10:10">
      <c r="J303" s="9" t="s">
        <v>684</v>
      </c>
    </row>
    <row r="304" spans="10:10">
      <c r="J304" s="9" t="s">
        <v>685</v>
      </c>
    </row>
    <row r="305" spans="10:10">
      <c r="J305" s="9" t="s">
        <v>686</v>
      </c>
    </row>
    <row r="306" spans="10:10">
      <c r="J306" s="9" t="s">
        <v>687</v>
      </c>
    </row>
    <row r="307" spans="10:10">
      <c r="J307" s="9" t="s">
        <v>688</v>
      </c>
    </row>
    <row r="308" spans="10:10">
      <c r="J308" s="9" t="s">
        <v>689</v>
      </c>
    </row>
    <row r="309" spans="10:10">
      <c r="J309" s="9" t="s">
        <v>690</v>
      </c>
    </row>
    <row r="310" spans="10:10">
      <c r="J310" s="9" t="s">
        <v>691</v>
      </c>
    </row>
    <row r="311" spans="10:10">
      <c r="J311" s="9" t="s">
        <v>692</v>
      </c>
    </row>
    <row r="312" spans="10:10">
      <c r="J312" s="9" t="s">
        <v>693</v>
      </c>
    </row>
    <row r="313" spans="10:10">
      <c r="J313" s="9" t="s">
        <v>694</v>
      </c>
    </row>
    <row r="314" spans="10:10">
      <c r="J314" s="9" t="s">
        <v>695</v>
      </c>
    </row>
    <row r="315" spans="10:10">
      <c r="J315" s="9" t="s">
        <v>696</v>
      </c>
    </row>
    <row r="316" spans="10:10">
      <c r="J316" s="9" t="s">
        <v>697</v>
      </c>
    </row>
    <row r="317" spans="10:10">
      <c r="J317" s="9" t="s">
        <v>698</v>
      </c>
    </row>
    <row r="318" spans="10:10">
      <c r="J318" s="9" t="s">
        <v>699</v>
      </c>
    </row>
    <row r="319" spans="10:10">
      <c r="J319" s="9" t="s">
        <v>700</v>
      </c>
    </row>
    <row r="320" spans="10:10">
      <c r="J320" s="9" t="s">
        <v>701</v>
      </c>
    </row>
    <row r="321" spans="10:10">
      <c r="J321" s="9" t="s">
        <v>702</v>
      </c>
    </row>
    <row r="322" spans="10:10">
      <c r="J322" s="9" t="s">
        <v>703</v>
      </c>
    </row>
    <row r="323" spans="10:10">
      <c r="J323" s="9" t="s">
        <v>705</v>
      </c>
    </row>
    <row r="324" spans="10:10">
      <c r="J324" s="9" t="s">
        <v>706</v>
      </c>
    </row>
    <row r="325" spans="10:10">
      <c r="J325" s="9" t="s">
        <v>707</v>
      </c>
    </row>
    <row r="326" spans="10:10">
      <c r="J326" s="9" t="s">
        <v>708</v>
      </c>
    </row>
    <row r="327" spans="10:10">
      <c r="J327" s="9" t="s">
        <v>709</v>
      </c>
    </row>
    <row r="328" spans="10:10">
      <c r="J328" s="9" t="s">
        <v>710</v>
      </c>
    </row>
    <row r="329" spans="10:10">
      <c r="J329" s="9" t="s">
        <v>711</v>
      </c>
    </row>
    <row r="330" spans="10:10">
      <c r="J330" s="9" t="s">
        <v>712</v>
      </c>
    </row>
    <row r="331" spans="10:10">
      <c r="J331" s="9" t="s">
        <v>713</v>
      </c>
    </row>
    <row r="332" spans="10:10">
      <c r="J332" s="9" t="s">
        <v>714</v>
      </c>
    </row>
    <row r="333" spans="10:10">
      <c r="J333" s="9" t="s">
        <v>715</v>
      </c>
    </row>
    <row r="334" spans="10:10">
      <c r="J334" s="9" t="s">
        <v>717</v>
      </c>
    </row>
    <row r="335" spans="10:10">
      <c r="J335" s="9" t="s">
        <v>718</v>
      </c>
    </row>
    <row r="336" spans="10:10">
      <c r="J336" s="9" t="s">
        <v>719</v>
      </c>
    </row>
    <row r="337" spans="10:10">
      <c r="J337" s="9" t="s">
        <v>720</v>
      </c>
    </row>
    <row r="338" spans="10:10">
      <c r="J338" s="9" t="s">
        <v>721</v>
      </c>
    </row>
    <row r="339" spans="10:10">
      <c r="J339" s="9" t="s">
        <v>722</v>
      </c>
    </row>
    <row r="340" spans="10:10">
      <c r="J340" s="9" t="s">
        <v>723</v>
      </c>
    </row>
    <row r="341" spans="10:10">
      <c r="J341" s="9" t="s">
        <v>724</v>
      </c>
    </row>
    <row r="342" spans="10:10">
      <c r="J342" s="9" t="s">
        <v>725</v>
      </c>
    </row>
    <row r="343" spans="10:10">
      <c r="J343" s="9" t="s">
        <v>726</v>
      </c>
    </row>
    <row r="344" spans="10:10">
      <c r="J344" s="9" t="s">
        <v>727</v>
      </c>
    </row>
    <row r="345" spans="10:10">
      <c r="J345" s="9" t="s">
        <v>728</v>
      </c>
    </row>
    <row r="346" spans="10:10">
      <c r="J346" s="9" t="s">
        <v>729</v>
      </c>
    </row>
    <row r="347" spans="10:10">
      <c r="J347" s="9" t="s">
        <v>733</v>
      </c>
    </row>
    <row r="348" spans="10:10">
      <c r="J348" s="9" t="s">
        <v>734</v>
      </c>
    </row>
    <row r="349" spans="10:10">
      <c r="J349" s="9" t="s">
        <v>735</v>
      </c>
    </row>
    <row r="350" spans="10:10">
      <c r="J350" s="9" t="s">
        <v>736</v>
      </c>
    </row>
    <row r="351" spans="10:10">
      <c r="J351" s="9" t="s">
        <v>737</v>
      </c>
    </row>
    <row r="352" spans="10:10">
      <c r="J352" s="9" t="s">
        <v>738</v>
      </c>
    </row>
    <row r="353" spans="10:10">
      <c r="J353" s="9" t="s">
        <v>739</v>
      </c>
    </row>
    <row r="354" spans="10:10">
      <c r="J354" s="9" t="s">
        <v>740</v>
      </c>
    </row>
    <row r="355" spans="10:10">
      <c r="J355" s="9" t="s">
        <v>741</v>
      </c>
    </row>
    <row r="356" spans="10:10">
      <c r="J356" s="9" t="s">
        <v>742</v>
      </c>
    </row>
    <row r="357" spans="10:10">
      <c r="J357" s="9" t="s">
        <v>743</v>
      </c>
    </row>
    <row r="358" spans="10:10">
      <c r="J358" s="9" t="s">
        <v>744</v>
      </c>
    </row>
    <row r="359" spans="10:10">
      <c r="J359" s="9" t="s">
        <v>745</v>
      </c>
    </row>
    <row r="360" spans="10:10">
      <c r="J360" s="9" t="s">
        <v>746</v>
      </c>
    </row>
    <row r="361" spans="10:10">
      <c r="J361" s="9" t="s">
        <v>747</v>
      </c>
    </row>
    <row r="362" spans="10:10">
      <c r="J362" s="9" t="s">
        <v>748</v>
      </c>
    </row>
    <row r="363" spans="10:10">
      <c r="J363" s="9" t="s">
        <v>749</v>
      </c>
    </row>
    <row r="364" spans="10:10">
      <c r="J364" s="9" t="s">
        <v>750</v>
      </c>
    </row>
    <row r="365" spans="10:10">
      <c r="J365" s="9" t="s">
        <v>751</v>
      </c>
    </row>
    <row r="366" spans="10:10">
      <c r="J366" s="9" t="s">
        <v>752</v>
      </c>
    </row>
    <row r="367" spans="10:10">
      <c r="J367" s="9" t="s">
        <v>753</v>
      </c>
    </row>
    <row r="368" spans="10:10">
      <c r="J368" s="9" t="s">
        <v>754</v>
      </c>
    </row>
    <row r="369" spans="10:10">
      <c r="J369" s="9" t="s">
        <v>755</v>
      </c>
    </row>
    <row r="370" spans="10:10">
      <c r="J370" s="9" t="s">
        <v>756</v>
      </c>
    </row>
    <row r="371" spans="10:10">
      <c r="J371" s="9" t="s">
        <v>757</v>
      </c>
    </row>
    <row r="372" spans="10:10">
      <c r="J372" s="9" t="s">
        <v>758</v>
      </c>
    </row>
  </sheetData>
  <conditionalFormatting sqref="I1:I1048576">
    <cfRule type="duplicateValues" dxfId="2" priority="3"/>
  </conditionalFormatting>
  <conditionalFormatting sqref="D1">
    <cfRule type="duplicateValues" dxfId="1" priority="2"/>
  </conditionalFormatting>
  <conditionalFormatting sqref="J1:J372">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2D7C2C55A8A544B545F3FE65EDEFDD" ma:contentTypeVersion="2" ma:contentTypeDescription="Create a new document." ma:contentTypeScope="" ma:versionID="ce34305b448fe1c9ff1e38cba9a37e7e">
  <xsd:schema xmlns:xsd="http://www.w3.org/2001/XMLSchema" xmlns:xs="http://www.w3.org/2001/XMLSchema" xmlns:p="http://schemas.microsoft.com/office/2006/metadata/properties" xmlns:ns2="0db6787b-a8d4-4399-bffb-cee52a6f974a" targetNamespace="http://schemas.microsoft.com/office/2006/metadata/properties" ma:root="true" ma:fieldsID="397ae877efe6e262e95996ee0adc0f84" ns2:_="">
    <xsd:import namespace="0db6787b-a8d4-4399-bffb-cee52a6f974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6787b-a8d4-4399-bffb-cee52a6f97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501D3D-C14B-4484-ACD7-C4E5839FBBF1}">
  <ds:schemaRefs>
    <ds:schemaRef ds:uri="http://schemas.microsoft.com/sharepoint/v3/contenttype/forms"/>
  </ds:schemaRefs>
</ds:datastoreItem>
</file>

<file path=customXml/itemProps2.xml><?xml version="1.0" encoding="utf-8"?>
<ds:datastoreItem xmlns:ds="http://schemas.openxmlformats.org/officeDocument/2006/customXml" ds:itemID="{D8FFD2B8-B25E-497E-9316-788C79351C0E}">
  <ds:schemaRefs>
    <ds:schemaRef ds:uri="0db6787b-a8d4-4399-bffb-cee52a6f974a"/>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http://www.w3.org/XML/1998/namespace"/>
    <ds:schemaRef ds:uri="http://purl.org/dc/terms/"/>
  </ds:schemaRefs>
</ds:datastoreItem>
</file>

<file path=customXml/itemProps3.xml><?xml version="1.0" encoding="utf-8"?>
<ds:datastoreItem xmlns:ds="http://schemas.openxmlformats.org/officeDocument/2006/customXml" ds:itemID="{F8D725AF-F293-4279-9215-0C9A6D1A09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6787b-a8d4-4399-bffb-cee52a6f97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1. الفهرس</vt:lpstr>
      <vt:lpstr>2. التعليمات </vt:lpstr>
      <vt:lpstr>3. البيانات</vt:lpstr>
      <vt:lpstr>3.3.1 مراكز البيانات</vt:lpstr>
      <vt:lpstr>3.3.2 الخدمات السحابية</vt:lpstr>
      <vt:lpstr>4. البرامج والمشاريع</vt:lpstr>
      <vt:lpstr>parameters</vt:lpstr>
      <vt:lpstr>'3.3.1 مراكز البيانات'!Print_Area</vt:lpstr>
    </vt:vector>
  </TitlesOfParts>
  <Manager/>
  <Company>KPMG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Ahmad Ghandorah</dc:creator>
  <cp:keywords/>
  <dc:description/>
  <cp:lastModifiedBy>نورة المشعان Norah Almashaan</cp:lastModifiedBy>
  <cp:revision/>
  <dcterms:created xsi:type="dcterms:W3CDTF">2021-01-22T09:33:20Z</dcterms:created>
  <dcterms:modified xsi:type="dcterms:W3CDTF">2023-03-02T13:00:33Z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0x0101006F2D7C2C55A8A544B545F3FE65EDEFDD</vt:lpwstr>
  </property>
  <property fmtid="{D5CDD505-2E9C-101B-9397-08002B2CF9AE}" pid="3" name="MSIP_Label_ea60d57e-af5b-4752-ac57-3e4f28ca11dc_Enabled">
    <vt:lpwstr>true</vt:lpwstr>
  </property>
  <property fmtid="{D5CDD505-2E9C-101B-9397-08002B2CF9AE}" pid="4" name="MSIP_Label_ea60d57e-af5b-4752-ac57-3e4f28ca11dc_SetDate">
    <vt:lpwstr>2021-12-14T14:46:46Z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726a8430-6623-4060-b51d-c0a98b999a46</vt:lpwstr>
  </property>
  <property fmtid="{D5CDD505-2E9C-101B-9397-08002B2CF9AE}" pid="9" name="MSIP_Label_ea60d57e-af5b-4752-ac57-3e4f28ca11dc_ContentBits">
    <vt:lpwstr>0</vt:lpwstr>
  </property>
</Properties>
</file>